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A132" i="1" l="1"/>
  <c r="AC132" i="1" s="1"/>
  <c r="Z131" i="1"/>
  <c r="AB131" i="1" s="1"/>
  <c r="AA36" i="1"/>
  <c r="AC36" i="1" s="1"/>
  <c r="Z35" i="1"/>
  <c r="AA6" i="1"/>
  <c r="AC6" i="1" s="1"/>
  <c r="Z5" i="1"/>
  <c r="AA30" i="1"/>
  <c r="AC30" i="1" s="1"/>
  <c r="Z29" i="1"/>
  <c r="AA74" i="1"/>
  <c r="AC74" i="1" s="1"/>
  <c r="Z73" i="1"/>
  <c r="AA72" i="1"/>
  <c r="AC72" i="1" s="1"/>
  <c r="Z71" i="1"/>
  <c r="AA34" i="1" l="1"/>
  <c r="AC34" i="1" s="1"/>
  <c r="Z33" i="1"/>
  <c r="AA76" i="1"/>
  <c r="AC76" i="1" s="1"/>
  <c r="Z75" i="1"/>
  <c r="AA86" i="1"/>
  <c r="AC86" i="1" s="1"/>
  <c r="Z85" i="1"/>
  <c r="AA138" i="1"/>
  <c r="AC138" i="1" s="1"/>
  <c r="Z137" i="1"/>
  <c r="AA112" i="1"/>
  <c r="AC112" i="1" s="1"/>
  <c r="Z111" i="1"/>
  <c r="AA142" i="1"/>
  <c r="AC142" i="1" s="1"/>
  <c r="Z141" i="1"/>
  <c r="AA144" i="1"/>
  <c r="AC144" i="1" s="1"/>
  <c r="Z143" i="1"/>
  <c r="Z3" i="1" l="1"/>
  <c r="AA4" i="1"/>
  <c r="AC4" i="1" s="1"/>
  <c r="Z7" i="1"/>
  <c r="AA8" i="1"/>
  <c r="AC8" i="1" s="1"/>
  <c r="Z9" i="1"/>
  <c r="AA10" i="1"/>
  <c r="AC10" i="1" s="1"/>
  <c r="Z11" i="1"/>
  <c r="AB11" i="1" s="1"/>
  <c r="AA12" i="1"/>
  <c r="AC12" i="1" s="1"/>
  <c r="Z13" i="1"/>
  <c r="AA14" i="1"/>
  <c r="AC14" i="1" s="1"/>
  <c r="Z15" i="1"/>
  <c r="AA16" i="1"/>
  <c r="AC16" i="1" s="1"/>
  <c r="Z17" i="1"/>
  <c r="AA18" i="1"/>
  <c r="AC18" i="1" s="1"/>
  <c r="Z19" i="1"/>
  <c r="AA20" i="1"/>
  <c r="AC20" i="1" s="1"/>
  <c r="Z21" i="1"/>
  <c r="AA22" i="1"/>
  <c r="AC22" i="1" s="1"/>
  <c r="Z23" i="1"/>
  <c r="AA24" i="1"/>
  <c r="AC24" i="1" s="1"/>
  <c r="Z25" i="1"/>
  <c r="AA26" i="1"/>
  <c r="AC26" i="1" s="1"/>
  <c r="Z27" i="1"/>
  <c r="AA28" i="1"/>
  <c r="AC28" i="1" s="1"/>
  <c r="Z31" i="1"/>
  <c r="AB31" i="1" s="1"/>
  <c r="AA32" i="1"/>
  <c r="AC32" i="1" s="1"/>
  <c r="Z37" i="1"/>
  <c r="AB37" i="1" s="1"/>
  <c r="AA38" i="1"/>
  <c r="AC38" i="1" s="1"/>
  <c r="Z39" i="1"/>
  <c r="AA40" i="1"/>
  <c r="AC40" i="1" s="1"/>
  <c r="Z41" i="1"/>
  <c r="AA42" i="1"/>
  <c r="AC42" i="1" s="1"/>
  <c r="Z43" i="1"/>
  <c r="AA44" i="1"/>
  <c r="AC44" i="1" s="1"/>
  <c r="Z45" i="1"/>
  <c r="AA46" i="1"/>
  <c r="AC46" i="1" s="1"/>
  <c r="Z47" i="1"/>
  <c r="AB47" i="1" s="1"/>
  <c r="AA48" i="1"/>
  <c r="AC48" i="1" s="1"/>
  <c r="Z49" i="1"/>
  <c r="AA50" i="1"/>
  <c r="AC50" i="1" s="1"/>
  <c r="Z51" i="1"/>
  <c r="AB51" i="1" s="1"/>
  <c r="AA52" i="1"/>
  <c r="AC52" i="1" s="1"/>
  <c r="Z53" i="1"/>
  <c r="AA54" i="1"/>
  <c r="AC54" i="1" s="1"/>
  <c r="Z55" i="1"/>
  <c r="AA56" i="1"/>
  <c r="AC56" i="1" s="1"/>
  <c r="Z57" i="1"/>
  <c r="AB57" i="1" s="1"/>
  <c r="AA58" i="1"/>
  <c r="AC58" i="1" s="1"/>
  <c r="Z59" i="1"/>
  <c r="AA60" i="1"/>
  <c r="AC60" i="1" s="1"/>
  <c r="Z61" i="1"/>
  <c r="AA62" i="1"/>
  <c r="AC62" i="1" s="1"/>
  <c r="Z63" i="1"/>
  <c r="AA64" i="1"/>
  <c r="AC64" i="1" s="1"/>
  <c r="Z65" i="1"/>
  <c r="AA66" i="1"/>
  <c r="AC66" i="1" s="1"/>
  <c r="Z67" i="1"/>
  <c r="AB67" i="1" s="1"/>
  <c r="AA68" i="1"/>
  <c r="AC68" i="1" s="1"/>
  <c r="Z69" i="1"/>
  <c r="AB69" i="1" s="1"/>
  <c r="AA70" i="1"/>
  <c r="AC70" i="1" s="1"/>
  <c r="Z77" i="1"/>
  <c r="AB77" i="1" s="1"/>
  <c r="AA78" i="1"/>
  <c r="AC78" i="1" s="1"/>
  <c r="Z79" i="1"/>
  <c r="AA80" i="1"/>
  <c r="AC80" i="1" s="1"/>
  <c r="Z81" i="1"/>
  <c r="AA82" i="1"/>
  <c r="AC82" i="1" s="1"/>
  <c r="Z83" i="1"/>
  <c r="AA84" i="1"/>
  <c r="AC84" i="1" s="1"/>
  <c r="Z87" i="1"/>
  <c r="AB87" i="1" s="1"/>
  <c r="AA88" i="1"/>
  <c r="AC88" i="1" s="1"/>
  <c r="Z89" i="1"/>
  <c r="AA90" i="1"/>
  <c r="AC90" i="1" s="1"/>
  <c r="Z91" i="1"/>
  <c r="AA92" i="1"/>
  <c r="AC92" i="1" s="1"/>
  <c r="Z93" i="1"/>
  <c r="AA94" i="1"/>
  <c r="AC94" i="1" s="1"/>
  <c r="Z95" i="1"/>
  <c r="AA96" i="1"/>
  <c r="AC96" i="1" s="1"/>
  <c r="Z97" i="1"/>
  <c r="AA98" i="1"/>
  <c r="AC98" i="1" s="1"/>
  <c r="Z99" i="1"/>
  <c r="AA100" i="1"/>
  <c r="AC100" i="1" s="1"/>
  <c r="Z101" i="1"/>
  <c r="AA102" i="1"/>
  <c r="AC102" i="1" s="1"/>
  <c r="Z103" i="1"/>
  <c r="AA104" i="1"/>
  <c r="AC104" i="1" s="1"/>
  <c r="Z105" i="1"/>
  <c r="AA106" i="1"/>
  <c r="AC106" i="1" s="1"/>
  <c r="Z107" i="1"/>
  <c r="AA108" i="1"/>
  <c r="AC108" i="1" s="1"/>
  <c r="Z109" i="1"/>
  <c r="AB109" i="1" s="1"/>
  <c r="AA110" i="1"/>
  <c r="AC110" i="1" s="1"/>
  <c r="Z113" i="1"/>
  <c r="AA114" i="1"/>
  <c r="AC114" i="1" s="1"/>
  <c r="Z115" i="1"/>
  <c r="AA116" i="1"/>
  <c r="AC116" i="1" s="1"/>
  <c r="Z117" i="1"/>
  <c r="AA118" i="1"/>
  <c r="AC118" i="1" s="1"/>
  <c r="Z119" i="1"/>
  <c r="AA120" i="1"/>
  <c r="AC120" i="1" s="1"/>
  <c r="Z121" i="1"/>
  <c r="AA122" i="1"/>
  <c r="AC122" i="1" s="1"/>
  <c r="Z123" i="1"/>
  <c r="AB123" i="1" s="1"/>
  <c r="AA124" i="1"/>
  <c r="AC124" i="1" s="1"/>
  <c r="Z125" i="1"/>
  <c r="AA126" i="1"/>
  <c r="AC126" i="1" s="1"/>
  <c r="Z127" i="1"/>
  <c r="AA128" i="1"/>
  <c r="AC128" i="1" s="1"/>
  <c r="Z129" i="1"/>
  <c r="AA130" i="1"/>
  <c r="AC130" i="1" s="1"/>
  <c r="Z133" i="1"/>
  <c r="AA134" i="1"/>
  <c r="AC134" i="1" s="1"/>
  <c r="Z135" i="1"/>
  <c r="AA136" i="1"/>
  <c r="AC136" i="1" s="1"/>
  <c r="Z139" i="1"/>
  <c r="AA140" i="1"/>
  <c r="AC140" i="1" s="1"/>
  <c r="Z145" i="1"/>
  <c r="AA146" i="1"/>
  <c r="AC146" i="1" s="1"/>
  <c r="Z147" i="1"/>
  <c r="AB147" i="1" s="1"/>
  <c r="AA148" i="1"/>
  <c r="AC148" i="1" s="1"/>
</calcChain>
</file>

<file path=xl/sharedStrings.xml><?xml version="1.0" encoding="utf-8"?>
<sst xmlns="http://schemas.openxmlformats.org/spreadsheetml/2006/main" count="1078" uniqueCount="105">
  <si>
    <t xml:space="preserve"> NR.   RITTEN</t>
  </si>
  <si>
    <t xml:space="preserve">RITTEN </t>
  </si>
  <si>
    <t>Asse - Voorjaarszoektocht</t>
  </si>
  <si>
    <t>Bazel - uit d'oude doos</t>
  </si>
  <si>
    <t>Brugge - KRC wandelzkt</t>
  </si>
  <si>
    <t>Totaal punten</t>
  </si>
  <si>
    <t>Totaal behaalde plaats</t>
  </si>
  <si>
    <t>Verrekening Eigen inrichtingen</t>
  </si>
  <si>
    <t>Coefficient behaalde plaatsen</t>
  </si>
  <si>
    <t>BAERT Christelle</t>
  </si>
  <si>
    <t>BEERNAERT Frans</t>
  </si>
  <si>
    <t>BEERNAERT Stefaan</t>
  </si>
  <si>
    <t>BELLETER Linda</t>
  </si>
  <si>
    <t xml:space="preserve"> </t>
  </si>
  <si>
    <t>BOUSARD Oskar</t>
  </si>
  <si>
    <t>BUCQUOYE Luc</t>
  </si>
  <si>
    <t>CLAEYS Hugo</t>
  </si>
  <si>
    <t>CLEMMINCK Geert</t>
  </si>
  <si>
    <t>COLPIN Jacky</t>
  </si>
  <si>
    <t>CORNETTE MARC</t>
  </si>
  <si>
    <t>DANNAU Jean-Pierre</t>
  </si>
  <si>
    <t>DANNEELS Ria</t>
  </si>
  <si>
    <t>DE CLERCK Leo</t>
  </si>
  <si>
    <t>DE MAESENEER Etienne</t>
  </si>
  <si>
    <t>DE PRAETER Ann</t>
  </si>
  <si>
    <t>DE VEIRMAN Octaaf</t>
  </si>
  <si>
    <t>DEVRIEZE Marianne</t>
  </si>
  <si>
    <t>D'HAESELEER Mike</t>
  </si>
  <si>
    <t>DROESHAUT Jeanine</t>
  </si>
  <si>
    <t>DUERINCK Eugène</t>
  </si>
  <si>
    <t>DUFOUR Donald</t>
  </si>
  <si>
    <t>DUFOUR Xavier</t>
  </si>
  <si>
    <t>HENDRICKX Johan</t>
  </si>
  <si>
    <t>HOFMAN Rudy</t>
  </si>
  <si>
    <t>JACOBS Eric</t>
  </si>
  <si>
    <t>JACOBS Karel</t>
  </si>
  <si>
    <t>KNOCKAERT Hans</t>
  </si>
  <si>
    <t>LIEFOOGHE Alix</t>
  </si>
  <si>
    <t>MAERTENS Rita</t>
  </si>
  <si>
    <t>MORLION Johan</t>
  </si>
  <si>
    <t>PALSTERMAN Gerda</t>
  </si>
  <si>
    <t>POLLET Noël</t>
  </si>
  <si>
    <t>ROELS Anne-Marie</t>
  </si>
  <si>
    <t>ROTTIERS Vic</t>
  </si>
  <si>
    <t>ROUSSEAU Michel</t>
  </si>
  <si>
    <t>SCHELFHOUT Ria</t>
  </si>
  <si>
    <t>SPEECKAERT Lydia</t>
  </si>
  <si>
    <t>SUNAERT Johan</t>
  </si>
  <si>
    <t>TEIRLINCK Caroline</t>
  </si>
  <si>
    <t>TEIRLINCK Raymond</t>
  </si>
  <si>
    <t>THIENPONDT Annette</t>
  </si>
  <si>
    <t>THIENPONT Peter</t>
  </si>
  <si>
    <t>TONDELIER Marc</t>
  </si>
  <si>
    <t>VAN BEEK Nicole</t>
  </si>
  <si>
    <t>VAN BRUAENE Jacques</t>
  </si>
  <si>
    <t>VANDEN BROUCKE Fré</t>
  </si>
  <si>
    <t>VAN DE VEN Eliane</t>
  </si>
  <si>
    <t>VAN DER WAERDEN Fred</t>
  </si>
  <si>
    <t>VAN DER WEYDE Willy</t>
  </si>
  <si>
    <t>VAN DE VELDE Peter</t>
  </si>
  <si>
    <t>VAN HAVER Wim</t>
  </si>
  <si>
    <t>VANHAVERBEKE Raf</t>
  </si>
  <si>
    <t>VANHEE EDDY</t>
  </si>
  <si>
    <t>VAN TIEGHEM Geert</t>
  </si>
  <si>
    <t>VERHEGGEN Herman</t>
  </si>
  <si>
    <t xml:space="preserve">VERLINDE Marleen </t>
  </si>
  <si>
    <t>WELVAERT Ronny</t>
  </si>
  <si>
    <t>WYBOUW Dimitri</t>
  </si>
  <si>
    <t>WYBOUW Roland</t>
  </si>
  <si>
    <t>Evergem - 4de MDB</t>
  </si>
  <si>
    <t>O.L.Vr. Waver-Toeren tss torens</t>
  </si>
  <si>
    <t>Opwijk-Lokeren - Eindejaarszkt</t>
  </si>
  <si>
    <t>Brugge-DBZV Winterzkt</t>
  </si>
  <si>
    <t>Brugge- KRC Winterzkt</t>
  </si>
  <si>
    <t>Gent - 10de Wandelzkt</t>
  </si>
  <si>
    <t>Slijpe - 26ste Tempelierszkt</t>
  </si>
  <si>
    <t>Nieuwpoort - Fr.-Vl.</t>
  </si>
  <si>
    <t>Langemark - 5de Vredeszkt</t>
  </si>
  <si>
    <t>Mariekerke- Palingzkt</t>
  </si>
  <si>
    <t>Branst - 1 mei zkt</t>
  </si>
  <si>
    <t>Aalst - 3de Ros Denderroute</t>
  </si>
  <si>
    <t>Jabbeke - 13de Muguetjeszkt</t>
  </si>
  <si>
    <t>St-Andries - 25ste Zomerzkt</t>
  </si>
  <si>
    <t>St-Niklaas - Wase raapjes</t>
  </si>
  <si>
    <t>Damme- Leffezkt</t>
  </si>
  <si>
    <t>Tielt- 4de Spoorzkt</t>
  </si>
  <si>
    <t>Bl'berge - Herfstzkt</t>
  </si>
  <si>
    <t>DECK Huguette</t>
  </si>
  <si>
    <t>MOREELS Rosine</t>
  </si>
  <si>
    <t>ROELS Patrick</t>
  </si>
  <si>
    <t>VANDEKERKERCKHOVE Chr.</t>
  </si>
  <si>
    <t>WILLEMS Frank</t>
  </si>
  <si>
    <t>WINDELS Ivan</t>
  </si>
  <si>
    <t>WULLAERT Wim</t>
  </si>
  <si>
    <t>BAUDUIN Kathy</t>
  </si>
  <si>
    <t>DE BUSSCHERE Daniël</t>
  </si>
  <si>
    <t>DE GRAVE Rony</t>
  </si>
  <si>
    <t>DELAUW Karl</t>
  </si>
  <si>
    <t>VAN WAEYENBERHE Robert</t>
  </si>
  <si>
    <t>MICHIELS Pierre</t>
  </si>
  <si>
    <t>MEULEBROUCK Marleen</t>
  </si>
  <si>
    <t>INR</t>
  </si>
  <si>
    <t>ND</t>
  </si>
  <si>
    <t>Baasrode-Stalen Ros-Botter</t>
  </si>
  <si>
    <t>Elverdinge Door de Westhoek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</si>
</sst>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/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textRotation="90"/>
    </xf>
    <xf numFmtId="0" fontId="4" fillId="0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90"/>
    </xf>
    <xf numFmtId="2" fontId="2" fillId="0" borderId="0" xfId="0" applyNumberFormat="1" applyFont="1" applyAlignment="1">
      <alignment vertical="center" textRotation="90"/>
    </xf>
    <xf numFmtId="2" fontId="4" fillId="0" borderId="0" xfId="0" applyNumberFormat="1" applyFont="1" applyAlignment="1">
      <alignment vertical="center" textRotation="90"/>
    </xf>
    <xf numFmtId="2" fontId="1" fillId="0" borderId="0" xfId="0" applyNumberFormat="1" applyFont="1" applyAlignment="1">
      <alignment vertical="center" textRotation="90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2" fillId="0" borderId="1" xfId="0" applyNumberFormat="1" applyFont="1" applyBorder="1" applyAlignment="1"/>
    <xf numFmtId="0" fontId="0" fillId="0" borderId="1" xfId="0" applyBorder="1"/>
    <xf numFmtId="0" fontId="7" fillId="0" borderId="1" xfId="0" applyFont="1" applyBorder="1" applyAlignment="1">
      <alignment horizontal="center"/>
    </xf>
    <xf numFmtId="0" fontId="6" fillId="0" borderId="0" xfId="0" applyFont="1"/>
    <xf numFmtId="2" fontId="6" fillId="0" borderId="1" xfId="0" applyNumberFormat="1" applyFont="1" applyBorder="1" applyAlignment="1"/>
    <xf numFmtId="0" fontId="1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2" fontId="2" fillId="0" borderId="0" xfId="0" applyNumberFormat="1" applyFont="1" applyAlignment="1"/>
    <xf numFmtId="2" fontId="0" fillId="0" borderId="0" xfId="0" applyNumberFormat="1" applyAlignment="1"/>
    <xf numFmtId="0" fontId="8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/>
    </xf>
    <xf numFmtId="2" fontId="2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left" vertical="center" textRotation="45"/>
    </xf>
    <xf numFmtId="0" fontId="10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"/>
  <sheetViews>
    <sheetView tabSelected="1" topLeftCell="A71" workbookViewId="0">
      <selection activeCell="W147" sqref="W147:W148"/>
    </sheetView>
  </sheetViews>
  <sheetFormatPr defaultRowHeight="14.4" x14ac:dyDescent="0.3"/>
  <cols>
    <col min="1" max="1" width="3" bestFit="1" customWidth="1"/>
    <col min="2" max="2" width="27.109375" style="25" customWidth="1"/>
    <col min="3" max="3" width="5.33203125" style="27" customWidth="1"/>
    <col min="4" max="5" width="5.33203125" style="26" customWidth="1"/>
    <col min="6" max="8" width="5.33203125" style="27" customWidth="1"/>
    <col min="9" max="9" width="5.33203125" style="26" customWidth="1"/>
    <col min="10" max="11" width="5.33203125" style="27" customWidth="1"/>
    <col min="12" max="12" width="5.33203125" style="26" customWidth="1"/>
    <col min="13" max="25" width="5.33203125" style="27" customWidth="1"/>
    <col min="26" max="26" width="7" style="36" customWidth="1"/>
    <col min="27" max="27" width="5.33203125" customWidth="1"/>
    <col min="28" max="28" width="7.44140625" style="37" customWidth="1"/>
    <col min="29" max="29" width="6.88671875" style="37" customWidth="1"/>
    <col min="255" max="255" width="3" bestFit="1" customWidth="1"/>
    <col min="256" max="256" width="27.109375" customWidth="1"/>
    <col min="257" max="281" width="5.33203125" customWidth="1"/>
    <col min="282" max="282" width="7" customWidth="1"/>
    <col min="283" max="283" width="5.33203125" customWidth="1"/>
    <col min="284" max="284" width="7.44140625" customWidth="1"/>
    <col min="285" max="285" width="6.88671875" customWidth="1"/>
    <col min="511" max="511" width="3" bestFit="1" customWidth="1"/>
    <col min="512" max="512" width="27.109375" customWidth="1"/>
    <col min="513" max="537" width="5.33203125" customWidth="1"/>
    <col min="538" max="538" width="7" customWidth="1"/>
    <col min="539" max="539" width="5.33203125" customWidth="1"/>
    <col min="540" max="540" width="7.44140625" customWidth="1"/>
    <col min="541" max="541" width="6.88671875" customWidth="1"/>
    <col min="767" max="767" width="3" bestFit="1" customWidth="1"/>
    <col min="768" max="768" width="27.109375" customWidth="1"/>
    <col min="769" max="793" width="5.33203125" customWidth="1"/>
    <col min="794" max="794" width="7" customWidth="1"/>
    <col min="795" max="795" width="5.33203125" customWidth="1"/>
    <col min="796" max="796" width="7.44140625" customWidth="1"/>
    <col min="797" max="797" width="6.88671875" customWidth="1"/>
    <col min="1023" max="1023" width="3" bestFit="1" customWidth="1"/>
    <col min="1024" max="1024" width="27.109375" customWidth="1"/>
    <col min="1025" max="1049" width="5.33203125" customWidth="1"/>
    <col min="1050" max="1050" width="7" customWidth="1"/>
    <col min="1051" max="1051" width="5.33203125" customWidth="1"/>
    <col min="1052" max="1052" width="7.44140625" customWidth="1"/>
    <col min="1053" max="1053" width="6.88671875" customWidth="1"/>
    <col min="1279" max="1279" width="3" bestFit="1" customWidth="1"/>
    <col min="1280" max="1280" width="27.109375" customWidth="1"/>
    <col min="1281" max="1305" width="5.33203125" customWidth="1"/>
    <col min="1306" max="1306" width="7" customWidth="1"/>
    <col min="1307" max="1307" width="5.33203125" customWidth="1"/>
    <col min="1308" max="1308" width="7.44140625" customWidth="1"/>
    <col min="1309" max="1309" width="6.88671875" customWidth="1"/>
    <col min="1535" max="1535" width="3" bestFit="1" customWidth="1"/>
    <col min="1536" max="1536" width="27.109375" customWidth="1"/>
    <col min="1537" max="1561" width="5.33203125" customWidth="1"/>
    <col min="1562" max="1562" width="7" customWidth="1"/>
    <col min="1563" max="1563" width="5.33203125" customWidth="1"/>
    <col min="1564" max="1564" width="7.44140625" customWidth="1"/>
    <col min="1565" max="1565" width="6.88671875" customWidth="1"/>
    <col min="1791" max="1791" width="3" bestFit="1" customWidth="1"/>
    <col min="1792" max="1792" width="27.109375" customWidth="1"/>
    <col min="1793" max="1817" width="5.33203125" customWidth="1"/>
    <col min="1818" max="1818" width="7" customWidth="1"/>
    <col min="1819" max="1819" width="5.33203125" customWidth="1"/>
    <col min="1820" max="1820" width="7.44140625" customWidth="1"/>
    <col min="1821" max="1821" width="6.88671875" customWidth="1"/>
    <col min="2047" max="2047" width="3" bestFit="1" customWidth="1"/>
    <col min="2048" max="2048" width="27.109375" customWidth="1"/>
    <col min="2049" max="2073" width="5.33203125" customWidth="1"/>
    <col min="2074" max="2074" width="7" customWidth="1"/>
    <col min="2075" max="2075" width="5.33203125" customWidth="1"/>
    <col min="2076" max="2076" width="7.44140625" customWidth="1"/>
    <col min="2077" max="2077" width="6.88671875" customWidth="1"/>
    <col min="2303" max="2303" width="3" bestFit="1" customWidth="1"/>
    <col min="2304" max="2304" width="27.109375" customWidth="1"/>
    <col min="2305" max="2329" width="5.33203125" customWidth="1"/>
    <col min="2330" max="2330" width="7" customWidth="1"/>
    <col min="2331" max="2331" width="5.33203125" customWidth="1"/>
    <col min="2332" max="2332" width="7.44140625" customWidth="1"/>
    <col min="2333" max="2333" width="6.88671875" customWidth="1"/>
    <col min="2559" max="2559" width="3" bestFit="1" customWidth="1"/>
    <col min="2560" max="2560" width="27.109375" customWidth="1"/>
    <col min="2561" max="2585" width="5.33203125" customWidth="1"/>
    <col min="2586" max="2586" width="7" customWidth="1"/>
    <col min="2587" max="2587" width="5.33203125" customWidth="1"/>
    <col min="2588" max="2588" width="7.44140625" customWidth="1"/>
    <col min="2589" max="2589" width="6.88671875" customWidth="1"/>
    <col min="2815" max="2815" width="3" bestFit="1" customWidth="1"/>
    <col min="2816" max="2816" width="27.109375" customWidth="1"/>
    <col min="2817" max="2841" width="5.33203125" customWidth="1"/>
    <col min="2842" max="2842" width="7" customWidth="1"/>
    <col min="2843" max="2843" width="5.33203125" customWidth="1"/>
    <col min="2844" max="2844" width="7.44140625" customWidth="1"/>
    <col min="2845" max="2845" width="6.88671875" customWidth="1"/>
    <col min="3071" max="3071" width="3" bestFit="1" customWidth="1"/>
    <col min="3072" max="3072" width="27.109375" customWidth="1"/>
    <col min="3073" max="3097" width="5.33203125" customWidth="1"/>
    <col min="3098" max="3098" width="7" customWidth="1"/>
    <col min="3099" max="3099" width="5.33203125" customWidth="1"/>
    <col min="3100" max="3100" width="7.44140625" customWidth="1"/>
    <col min="3101" max="3101" width="6.88671875" customWidth="1"/>
    <col min="3327" max="3327" width="3" bestFit="1" customWidth="1"/>
    <col min="3328" max="3328" width="27.109375" customWidth="1"/>
    <col min="3329" max="3353" width="5.33203125" customWidth="1"/>
    <col min="3354" max="3354" width="7" customWidth="1"/>
    <col min="3355" max="3355" width="5.33203125" customWidth="1"/>
    <col min="3356" max="3356" width="7.44140625" customWidth="1"/>
    <col min="3357" max="3357" width="6.88671875" customWidth="1"/>
    <col min="3583" max="3583" width="3" bestFit="1" customWidth="1"/>
    <col min="3584" max="3584" width="27.109375" customWidth="1"/>
    <col min="3585" max="3609" width="5.33203125" customWidth="1"/>
    <col min="3610" max="3610" width="7" customWidth="1"/>
    <col min="3611" max="3611" width="5.33203125" customWidth="1"/>
    <col min="3612" max="3612" width="7.44140625" customWidth="1"/>
    <col min="3613" max="3613" width="6.88671875" customWidth="1"/>
    <col min="3839" max="3839" width="3" bestFit="1" customWidth="1"/>
    <col min="3840" max="3840" width="27.109375" customWidth="1"/>
    <col min="3841" max="3865" width="5.33203125" customWidth="1"/>
    <col min="3866" max="3866" width="7" customWidth="1"/>
    <col min="3867" max="3867" width="5.33203125" customWidth="1"/>
    <col min="3868" max="3868" width="7.44140625" customWidth="1"/>
    <col min="3869" max="3869" width="6.88671875" customWidth="1"/>
    <col min="4095" max="4095" width="3" bestFit="1" customWidth="1"/>
    <col min="4096" max="4096" width="27.109375" customWidth="1"/>
    <col min="4097" max="4121" width="5.33203125" customWidth="1"/>
    <col min="4122" max="4122" width="7" customWidth="1"/>
    <col min="4123" max="4123" width="5.33203125" customWidth="1"/>
    <col min="4124" max="4124" width="7.44140625" customWidth="1"/>
    <col min="4125" max="4125" width="6.88671875" customWidth="1"/>
    <col min="4351" max="4351" width="3" bestFit="1" customWidth="1"/>
    <col min="4352" max="4352" width="27.109375" customWidth="1"/>
    <col min="4353" max="4377" width="5.33203125" customWidth="1"/>
    <col min="4378" max="4378" width="7" customWidth="1"/>
    <col min="4379" max="4379" width="5.33203125" customWidth="1"/>
    <col min="4380" max="4380" width="7.44140625" customWidth="1"/>
    <col min="4381" max="4381" width="6.88671875" customWidth="1"/>
    <col min="4607" max="4607" width="3" bestFit="1" customWidth="1"/>
    <col min="4608" max="4608" width="27.109375" customWidth="1"/>
    <col min="4609" max="4633" width="5.33203125" customWidth="1"/>
    <col min="4634" max="4634" width="7" customWidth="1"/>
    <col min="4635" max="4635" width="5.33203125" customWidth="1"/>
    <col min="4636" max="4636" width="7.44140625" customWidth="1"/>
    <col min="4637" max="4637" width="6.88671875" customWidth="1"/>
    <col min="4863" max="4863" width="3" bestFit="1" customWidth="1"/>
    <col min="4864" max="4864" width="27.109375" customWidth="1"/>
    <col min="4865" max="4889" width="5.33203125" customWidth="1"/>
    <col min="4890" max="4890" width="7" customWidth="1"/>
    <col min="4891" max="4891" width="5.33203125" customWidth="1"/>
    <col min="4892" max="4892" width="7.44140625" customWidth="1"/>
    <col min="4893" max="4893" width="6.88671875" customWidth="1"/>
    <col min="5119" max="5119" width="3" bestFit="1" customWidth="1"/>
    <col min="5120" max="5120" width="27.109375" customWidth="1"/>
    <col min="5121" max="5145" width="5.33203125" customWidth="1"/>
    <col min="5146" max="5146" width="7" customWidth="1"/>
    <col min="5147" max="5147" width="5.33203125" customWidth="1"/>
    <col min="5148" max="5148" width="7.44140625" customWidth="1"/>
    <col min="5149" max="5149" width="6.88671875" customWidth="1"/>
    <col min="5375" max="5375" width="3" bestFit="1" customWidth="1"/>
    <col min="5376" max="5376" width="27.109375" customWidth="1"/>
    <col min="5377" max="5401" width="5.33203125" customWidth="1"/>
    <col min="5402" max="5402" width="7" customWidth="1"/>
    <col min="5403" max="5403" width="5.33203125" customWidth="1"/>
    <col min="5404" max="5404" width="7.44140625" customWidth="1"/>
    <col min="5405" max="5405" width="6.88671875" customWidth="1"/>
    <col min="5631" max="5631" width="3" bestFit="1" customWidth="1"/>
    <col min="5632" max="5632" width="27.109375" customWidth="1"/>
    <col min="5633" max="5657" width="5.33203125" customWidth="1"/>
    <col min="5658" max="5658" width="7" customWidth="1"/>
    <col min="5659" max="5659" width="5.33203125" customWidth="1"/>
    <col min="5660" max="5660" width="7.44140625" customWidth="1"/>
    <col min="5661" max="5661" width="6.88671875" customWidth="1"/>
    <col min="5887" max="5887" width="3" bestFit="1" customWidth="1"/>
    <col min="5888" max="5888" width="27.109375" customWidth="1"/>
    <col min="5889" max="5913" width="5.33203125" customWidth="1"/>
    <col min="5914" max="5914" width="7" customWidth="1"/>
    <col min="5915" max="5915" width="5.33203125" customWidth="1"/>
    <col min="5916" max="5916" width="7.44140625" customWidth="1"/>
    <col min="5917" max="5917" width="6.88671875" customWidth="1"/>
    <col min="6143" max="6143" width="3" bestFit="1" customWidth="1"/>
    <col min="6144" max="6144" width="27.109375" customWidth="1"/>
    <col min="6145" max="6169" width="5.33203125" customWidth="1"/>
    <col min="6170" max="6170" width="7" customWidth="1"/>
    <col min="6171" max="6171" width="5.33203125" customWidth="1"/>
    <col min="6172" max="6172" width="7.44140625" customWidth="1"/>
    <col min="6173" max="6173" width="6.88671875" customWidth="1"/>
    <col min="6399" max="6399" width="3" bestFit="1" customWidth="1"/>
    <col min="6400" max="6400" width="27.109375" customWidth="1"/>
    <col min="6401" max="6425" width="5.33203125" customWidth="1"/>
    <col min="6426" max="6426" width="7" customWidth="1"/>
    <col min="6427" max="6427" width="5.33203125" customWidth="1"/>
    <col min="6428" max="6428" width="7.44140625" customWidth="1"/>
    <col min="6429" max="6429" width="6.88671875" customWidth="1"/>
    <col min="6655" max="6655" width="3" bestFit="1" customWidth="1"/>
    <col min="6656" max="6656" width="27.109375" customWidth="1"/>
    <col min="6657" max="6681" width="5.33203125" customWidth="1"/>
    <col min="6682" max="6682" width="7" customWidth="1"/>
    <col min="6683" max="6683" width="5.33203125" customWidth="1"/>
    <col min="6684" max="6684" width="7.44140625" customWidth="1"/>
    <col min="6685" max="6685" width="6.88671875" customWidth="1"/>
    <col min="6911" max="6911" width="3" bestFit="1" customWidth="1"/>
    <col min="6912" max="6912" width="27.109375" customWidth="1"/>
    <col min="6913" max="6937" width="5.33203125" customWidth="1"/>
    <col min="6938" max="6938" width="7" customWidth="1"/>
    <col min="6939" max="6939" width="5.33203125" customWidth="1"/>
    <col min="6940" max="6940" width="7.44140625" customWidth="1"/>
    <col min="6941" max="6941" width="6.88671875" customWidth="1"/>
    <col min="7167" max="7167" width="3" bestFit="1" customWidth="1"/>
    <col min="7168" max="7168" width="27.109375" customWidth="1"/>
    <col min="7169" max="7193" width="5.33203125" customWidth="1"/>
    <col min="7194" max="7194" width="7" customWidth="1"/>
    <col min="7195" max="7195" width="5.33203125" customWidth="1"/>
    <col min="7196" max="7196" width="7.44140625" customWidth="1"/>
    <col min="7197" max="7197" width="6.88671875" customWidth="1"/>
    <col min="7423" max="7423" width="3" bestFit="1" customWidth="1"/>
    <col min="7424" max="7424" width="27.109375" customWidth="1"/>
    <col min="7425" max="7449" width="5.33203125" customWidth="1"/>
    <col min="7450" max="7450" width="7" customWidth="1"/>
    <col min="7451" max="7451" width="5.33203125" customWidth="1"/>
    <col min="7452" max="7452" width="7.44140625" customWidth="1"/>
    <col min="7453" max="7453" width="6.88671875" customWidth="1"/>
    <col min="7679" max="7679" width="3" bestFit="1" customWidth="1"/>
    <col min="7680" max="7680" width="27.109375" customWidth="1"/>
    <col min="7681" max="7705" width="5.33203125" customWidth="1"/>
    <col min="7706" max="7706" width="7" customWidth="1"/>
    <col min="7707" max="7707" width="5.33203125" customWidth="1"/>
    <col min="7708" max="7708" width="7.44140625" customWidth="1"/>
    <col min="7709" max="7709" width="6.88671875" customWidth="1"/>
    <col min="7935" max="7935" width="3" bestFit="1" customWidth="1"/>
    <col min="7936" max="7936" width="27.109375" customWidth="1"/>
    <col min="7937" max="7961" width="5.33203125" customWidth="1"/>
    <col min="7962" max="7962" width="7" customWidth="1"/>
    <col min="7963" max="7963" width="5.33203125" customWidth="1"/>
    <col min="7964" max="7964" width="7.44140625" customWidth="1"/>
    <col min="7965" max="7965" width="6.88671875" customWidth="1"/>
    <col min="8191" max="8191" width="3" bestFit="1" customWidth="1"/>
    <col min="8192" max="8192" width="27.109375" customWidth="1"/>
    <col min="8193" max="8217" width="5.33203125" customWidth="1"/>
    <col min="8218" max="8218" width="7" customWidth="1"/>
    <col min="8219" max="8219" width="5.33203125" customWidth="1"/>
    <col min="8220" max="8220" width="7.44140625" customWidth="1"/>
    <col min="8221" max="8221" width="6.88671875" customWidth="1"/>
    <col min="8447" max="8447" width="3" bestFit="1" customWidth="1"/>
    <col min="8448" max="8448" width="27.109375" customWidth="1"/>
    <col min="8449" max="8473" width="5.33203125" customWidth="1"/>
    <col min="8474" max="8474" width="7" customWidth="1"/>
    <col min="8475" max="8475" width="5.33203125" customWidth="1"/>
    <col min="8476" max="8476" width="7.44140625" customWidth="1"/>
    <col min="8477" max="8477" width="6.88671875" customWidth="1"/>
    <col min="8703" max="8703" width="3" bestFit="1" customWidth="1"/>
    <col min="8704" max="8704" width="27.109375" customWidth="1"/>
    <col min="8705" max="8729" width="5.33203125" customWidth="1"/>
    <col min="8730" max="8730" width="7" customWidth="1"/>
    <col min="8731" max="8731" width="5.33203125" customWidth="1"/>
    <col min="8732" max="8732" width="7.44140625" customWidth="1"/>
    <col min="8733" max="8733" width="6.88671875" customWidth="1"/>
    <col min="8959" max="8959" width="3" bestFit="1" customWidth="1"/>
    <col min="8960" max="8960" width="27.109375" customWidth="1"/>
    <col min="8961" max="8985" width="5.33203125" customWidth="1"/>
    <col min="8986" max="8986" width="7" customWidth="1"/>
    <col min="8987" max="8987" width="5.33203125" customWidth="1"/>
    <col min="8988" max="8988" width="7.44140625" customWidth="1"/>
    <col min="8989" max="8989" width="6.88671875" customWidth="1"/>
    <col min="9215" max="9215" width="3" bestFit="1" customWidth="1"/>
    <col min="9216" max="9216" width="27.109375" customWidth="1"/>
    <col min="9217" max="9241" width="5.33203125" customWidth="1"/>
    <col min="9242" max="9242" width="7" customWidth="1"/>
    <col min="9243" max="9243" width="5.33203125" customWidth="1"/>
    <col min="9244" max="9244" width="7.44140625" customWidth="1"/>
    <col min="9245" max="9245" width="6.88671875" customWidth="1"/>
    <col min="9471" max="9471" width="3" bestFit="1" customWidth="1"/>
    <col min="9472" max="9472" width="27.109375" customWidth="1"/>
    <col min="9473" max="9497" width="5.33203125" customWidth="1"/>
    <col min="9498" max="9498" width="7" customWidth="1"/>
    <col min="9499" max="9499" width="5.33203125" customWidth="1"/>
    <col min="9500" max="9500" width="7.44140625" customWidth="1"/>
    <col min="9501" max="9501" width="6.88671875" customWidth="1"/>
    <col min="9727" max="9727" width="3" bestFit="1" customWidth="1"/>
    <col min="9728" max="9728" width="27.109375" customWidth="1"/>
    <col min="9729" max="9753" width="5.33203125" customWidth="1"/>
    <col min="9754" max="9754" width="7" customWidth="1"/>
    <col min="9755" max="9755" width="5.33203125" customWidth="1"/>
    <col min="9756" max="9756" width="7.44140625" customWidth="1"/>
    <col min="9757" max="9757" width="6.88671875" customWidth="1"/>
    <col min="9983" max="9983" width="3" bestFit="1" customWidth="1"/>
    <col min="9984" max="9984" width="27.109375" customWidth="1"/>
    <col min="9985" max="10009" width="5.33203125" customWidth="1"/>
    <col min="10010" max="10010" width="7" customWidth="1"/>
    <col min="10011" max="10011" width="5.33203125" customWidth="1"/>
    <col min="10012" max="10012" width="7.44140625" customWidth="1"/>
    <col min="10013" max="10013" width="6.88671875" customWidth="1"/>
    <col min="10239" max="10239" width="3" bestFit="1" customWidth="1"/>
    <col min="10240" max="10240" width="27.109375" customWidth="1"/>
    <col min="10241" max="10265" width="5.33203125" customWidth="1"/>
    <col min="10266" max="10266" width="7" customWidth="1"/>
    <col min="10267" max="10267" width="5.33203125" customWidth="1"/>
    <col min="10268" max="10268" width="7.44140625" customWidth="1"/>
    <col min="10269" max="10269" width="6.88671875" customWidth="1"/>
    <col min="10495" max="10495" width="3" bestFit="1" customWidth="1"/>
    <col min="10496" max="10496" width="27.109375" customWidth="1"/>
    <col min="10497" max="10521" width="5.33203125" customWidth="1"/>
    <col min="10522" max="10522" width="7" customWidth="1"/>
    <col min="10523" max="10523" width="5.33203125" customWidth="1"/>
    <col min="10524" max="10524" width="7.44140625" customWidth="1"/>
    <col min="10525" max="10525" width="6.88671875" customWidth="1"/>
    <col min="10751" max="10751" width="3" bestFit="1" customWidth="1"/>
    <col min="10752" max="10752" width="27.109375" customWidth="1"/>
    <col min="10753" max="10777" width="5.33203125" customWidth="1"/>
    <col min="10778" max="10778" width="7" customWidth="1"/>
    <col min="10779" max="10779" width="5.33203125" customWidth="1"/>
    <col min="10780" max="10780" width="7.44140625" customWidth="1"/>
    <col min="10781" max="10781" width="6.88671875" customWidth="1"/>
    <col min="11007" max="11007" width="3" bestFit="1" customWidth="1"/>
    <col min="11008" max="11008" width="27.109375" customWidth="1"/>
    <col min="11009" max="11033" width="5.33203125" customWidth="1"/>
    <col min="11034" max="11034" width="7" customWidth="1"/>
    <col min="11035" max="11035" width="5.33203125" customWidth="1"/>
    <col min="11036" max="11036" width="7.44140625" customWidth="1"/>
    <col min="11037" max="11037" width="6.88671875" customWidth="1"/>
    <col min="11263" max="11263" width="3" bestFit="1" customWidth="1"/>
    <col min="11264" max="11264" width="27.109375" customWidth="1"/>
    <col min="11265" max="11289" width="5.33203125" customWidth="1"/>
    <col min="11290" max="11290" width="7" customWidth="1"/>
    <col min="11291" max="11291" width="5.33203125" customWidth="1"/>
    <col min="11292" max="11292" width="7.44140625" customWidth="1"/>
    <col min="11293" max="11293" width="6.88671875" customWidth="1"/>
    <col min="11519" max="11519" width="3" bestFit="1" customWidth="1"/>
    <col min="11520" max="11520" width="27.109375" customWidth="1"/>
    <col min="11521" max="11545" width="5.33203125" customWidth="1"/>
    <col min="11546" max="11546" width="7" customWidth="1"/>
    <col min="11547" max="11547" width="5.33203125" customWidth="1"/>
    <col min="11548" max="11548" width="7.44140625" customWidth="1"/>
    <col min="11549" max="11549" width="6.88671875" customWidth="1"/>
    <col min="11775" max="11775" width="3" bestFit="1" customWidth="1"/>
    <col min="11776" max="11776" width="27.109375" customWidth="1"/>
    <col min="11777" max="11801" width="5.33203125" customWidth="1"/>
    <col min="11802" max="11802" width="7" customWidth="1"/>
    <col min="11803" max="11803" width="5.33203125" customWidth="1"/>
    <col min="11804" max="11804" width="7.44140625" customWidth="1"/>
    <col min="11805" max="11805" width="6.88671875" customWidth="1"/>
    <col min="12031" max="12031" width="3" bestFit="1" customWidth="1"/>
    <col min="12032" max="12032" width="27.109375" customWidth="1"/>
    <col min="12033" max="12057" width="5.33203125" customWidth="1"/>
    <col min="12058" max="12058" width="7" customWidth="1"/>
    <col min="12059" max="12059" width="5.33203125" customWidth="1"/>
    <col min="12060" max="12060" width="7.44140625" customWidth="1"/>
    <col min="12061" max="12061" width="6.88671875" customWidth="1"/>
    <col min="12287" max="12287" width="3" bestFit="1" customWidth="1"/>
    <col min="12288" max="12288" width="27.109375" customWidth="1"/>
    <col min="12289" max="12313" width="5.33203125" customWidth="1"/>
    <col min="12314" max="12314" width="7" customWidth="1"/>
    <col min="12315" max="12315" width="5.33203125" customWidth="1"/>
    <col min="12316" max="12316" width="7.44140625" customWidth="1"/>
    <col min="12317" max="12317" width="6.88671875" customWidth="1"/>
    <col min="12543" max="12543" width="3" bestFit="1" customWidth="1"/>
    <col min="12544" max="12544" width="27.109375" customWidth="1"/>
    <col min="12545" max="12569" width="5.33203125" customWidth="1"/>
    <col min="12570" max="12570" width="7" customWidth="1"/>
    <col min="12571" max="12571" width="5.33203125" customWidth="1"/>
    <col min="12572" max="12572" width="7.44140625" customWidth="1"/>
    <col min="12573" max="12573" width="6.88671875" customWidth="1"/>
    <col min="12799" max="12799" width="3" bestFit="1" customWidth="1"/>
    <col min="12800" max="12800" width="27.109375" customWidth="1"/>
    <col min="12801" max="12825" width="5.33203125" customWidth="1"/>
    <col min="12826" max="12826" width="7" customWidth="1"/>
    <col min="12827" max="12827" width="5.33203125" customWidth="1"/>
    <col min="12828" max="12828" width="7.44140625" customWidth="1"/>
    <col min="12829" max="12829" width="6.88671875" customWidth="1"/>
    <col min="13055" max="13055" width="3" bestFit="1" customWidth="1"/>
    <col min="13056" max="13056" width="27.109375" customWidth="1"/>
    <col min="13057" max="13081" width="5.33203125" customWidth="1"/>
    <col min="13082" max="13082" width="7" customWidth="1"/>
    <col min="13083" max="13083" width="5.33203125" customWidth="1"/>
    <col min="13084" max="13084" width="7.44140625" customWidth="1"/>
    <col min="13085" max="13085" width="6.88671875" customWidth="1"/>
    <col min="13311" max="13311" width="3" bestFit="1" customWidth="1"/>
    <col min="13312" max="13312" width="27.109375" customWidth="1"/>
    <col min="13313" max="13337" width="5.33203125" customWidth="1"/>
    <col min="13338" max="13338" width="7" customWidth="1"/>
    <col min="13339" max="13339" width="5.33203125" customWidth="1"/>
    <col min="13340" max="13340" width="7.44140625" customWidth="1"/>
    <col min="13341" max="13341" width="6.88671875" customWidth="1"/>
    <col min="13567" max="13567" width="3" bestFit="1" customWidth="1"/>
    <col min="13568" max="13568" width="27.109375" customWidth="1"/>
    <col min="13569" max="13593" width="5.33203125" customWidth="1"/>
    <col min="13594" max="13594" width="7" customWidth="1"/>
    <col min="13595" max="13595" width="5.33203125" customWidth="1"/>
    <col min="13596" max="13596" width="7.44140625" customWidth="1"/>
    <col min="13597" max="13597" width="6.88671875" customWidth="1"/>
    <col min="13823" max="13823" width="3" bestFit="1" customWidth="1"/>
    <col min="13824" max="13824" width="27.109375" customWidth="1"/>
    <col min="13825" max="13849" width="5.33203125" customWidth="1"/>
    <col min="13850" max="13850" width="7" customWidth="1"/>
    <col min="13851" max="13851" width="5.33203125" customWidth="1"/>
    <col min="13852" max="13852" width="7.44140625" customWidth="1"/>
    <col min="13853" max="13853" width="6.88671875" customWidth="1"/>
    <col min="14079" max="14079" width="3" bestFit="1" customWidth="1"/>
    <col min="14080" max="14080" width="27.109375" customWidth="1"/>
    <col min="14081" max="14105" width="5.33203125" customWidth="1"/>
    <col min="14106" max="14106" width="7" customWidth="1"/>
    <col min="14107" max="14107" width="5.33203125" customWidth="1"/>
    <col min="14108" max="14108" width="7.44140625" customWidth="1"/>
    <col min="14109" max="14109" width="6.88671875" customWidth="1"/>
    <col min="14335" max="14335" width="3" bestFit="1" customWidth="1"/>
    <col min="14336" max="14336" width="27.109375" customWidth="1"/>
    <col min="14337" max="14361" width="5.33203125" customWidth="1"/>
    <col min="14362" max="14362" width="7" customWidth="1"/>
    <col min="14363" max="14363" width="5.33203125" customWidth="1"/>
    <col min="14364" max="14364" width="7.44140625" customWidth="1"/>
    <col min="14365" max="14365" width="6.88671875" customWidth="1"/>
    <col min="14591" max="14591" width="3" bestFit="1" customWidth="1"/>
    <col min="14592" max="14592" width="27.109375" customWidth="1"/>
    <col min="14593" max="14617" width="5.33203125" customWidth="1"/>
    <col min="14618" max="14618" width="7" customWidth="1"/>
    <col min="14619" max="14619" width="5.33203125" customWidth="1"/>
    <col min="14620" max="14620" width="7.44140625" customWidth="1"/>
    <col min="14621" max="14621" width="6.88671875" customWidth="1"/>
    <col min="14847" max="14847" width="3" bestFit="1" customWidth="1"/>
    <col min="14848" max="14848" width="27.109375" customWidth="1"/>
    <col min="14849" max="14873" width="5.33203125" customWidth="1"/>
    <col min="14874" max="14874" width="7" customWidth="1"/>
    <col min="14875" max="14875" width="5.33203125" customWidth="1"/>
    <col min="14876" max="14876" width="7.44140625" customWidth="1"/>
    <col min="14877" max="14877" width="6.88671875" customWidth="1"/>
    <col min="15103" max="15103" width="3" bestFit="1" customWidth="1"/>
    <col min="15104" max="15104" width="27.109375" customWidth="1"/>
    <col min="15105" max="15129" width="5.33203125" customWidth="1"/>
    <col min="15130" max="15130" width="7" customWidth="1"/>
    <col min="15131" max="15131" width="5.33203125" customWidth="1"/>
    <col min="15132" max="15132" width="7.44140625" customWidth="1"/>
    <col min="15133" max="15133" width="6.88671875" customWidth="1"/>
    <col min="15359" max="15359" width="3" bestFit="1" customWidth="1"/>
    <col min="15360" max="15360" width="27.109375" customWidth="1"/>
    <col min="15361" max="15385" width="5.33203125" customWidth="1"/>
    <col min="15386" max="15386" width="7" customWidth="1"/>
    <col min="15387" max="15387" width="5.33203125" customWidth="1"/>
    <col min="15388" max="15388" width="7.44140625" customWidth="1"/>
    <col min="15389" max="15389" width="6.88671875" customWidth="1"/>
    <col min="15615" max="15615" width="3" bestFit="1" customWidth="1"/>
    <col min="15616" max="15616" width="27.109375" customWidth="1"/>
    <col min="15617" max="15641" width="5.33203125" customWidth="1"/>
    <col min="15642" max="15642" width="7" customWidth="1"/>
    <col min="15643" max="15643" width="5.33203125" customWidth="1"/>
    <col min="15644" max="15644" width="7.44140625" customWidth="1"/>
    <col min="15645" max="15645" width="6.88671875" customWidth="1"/>
    <col min="15871" max="15871" width="3" bestFit="1" customWidth="1"/>
    <col min="15872" max="15872" width="27.109375" customWidth="1"/>
    <col min="15873" max="15897" width="5.33203125" customWidth="1"/>
    <col min="15898" max="15898" width="7" customWidth="1"/>
    <col min="15899" max="15899" width="5.33203125" customWidth="1"/>
    <col min="15900" max="15900" width="7.44140625" customWidth="1"/>
    <col min="15901" max="15901" width="6.88671875" customWidth="1"/>
    <col min="16127" max="16127" width="3" bestFit="1" customWidth="1"/>
    <col min="16128" max="16128" width="27.109375" customWidth="1"/>
    <col min="16129" max="16153" width="5.33203125" customWidth="1"/>
    <col min="16154" max="16154" width="7" customWidth="1"/>
    <col min="16155" max="16155" width="5.33203125" customWidth="1"/>
    <col min="16156" max="16156" width="7.44140625" customWidth="1"/>
    <col min="16157" max="16157" width="6.88671875" customWidth="1"/>
  </cols>
  <sheetData>
    <row r="1" spans="1:30" s="5" customFormat="1" ht="13.2" x14ac:dyDescent="0.25">
      <c r="A1" s="1"/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2"/>
      <c r="AA1" s="3"/>
      <c r="AB1" s="4"/>
      <c r="AC1" s="4"/>
    </row>
    <row r="2" spans="1:30" s="6" customFormat="1" ht="153" customHeight="1" x14ac:dyDescent="0.3">
      <c r="B2" s="38" t="s">
        <v>1</v>
      </c>
      <c r="C2" s="7" t="s">
        <v>69</v>
      </c>
      <c r="D2" s="8" t="s">
        <v>70</v>
      </c>
      <c r="E2" s="7" t="s">
        <v>71</v>
      </c>
      <c r="F2" s="9" t="s">
        <v>72</v>
      </c>
      <c r="G2" s="10" t="s">
        <v>73</v>
      </c>
      <c r="H2" s="10" t="s">
        <v>2</v>
      </c>
      <c r="I2" s="10" t="s">
        <v>3</v>
      </c>
      <c r="J2" s="7" t="s">
        <v>74</v>
      </c>
      <c r="K2" s="9" t="s">
        <v>75</v>
      </c>
      <c r="L2" s="7" t="s">
        <v>76</v>
      </c>
      <c r="M2" s="7" t="s">
        <v>77</v>
      </c>
      <c r="N2" s="7" t="s">
        <v>78</v>
      </c>
      <c r="O2" s="9" t="s">
        <v>79</v>
      </c>
      <c r="P2" s="10" t="s">
        <v>80</v>
      </c>
      <c r="Q2" s="9" t="s">
        <v>81</v>
      </c>
      <c r="R2" s="7" t="s">
        <v>82</v>
      </c>
      <c r="S2" s="9" t="s">
        <v>4</v>
      </c>
      <c r="T2" s="9" t="s">
        <v>83</v>
      </c>
      <c r="U2" s="9" t="s">
        <v>84</v>
      </c>
      <c r="V2" s="9" t="s">
        <v>85</v>
      </c>
      <c r="W2" s="9" t="s">
        <v>103</v>
      </c>
      <c r="X2" s="9" t="s">
        <v>104</v>
      </c>
      <c r="Y2" s="9" t="s">
        <v>86</v>
      </c>
      <c r="Z2" s="11" t="s">
        <v>5</v>
      </c>
      <c r="AA2" s="6" t="s">
        <v>6</v>
      </c>
      <c r="AB2" s="12" t="s">
        <v>7</v>
      </c>
      <c r="AC2" s="13" t="s">
        <v>8</v>
      </c>
    </row>
    <row r="3" spans="1:30" x14ac:dyDescent="0.3">
      <c r="A3" s="14">
        <v>1</v>
      </c>
      <c r="B3" s="15" t="s">
        <v>9</v>
      </c>
      <c r="C3" s="16">
        <v>4</v>
      </c>
      <c r="D3" s="16" t="s">
        <v>102</v>
      </c>
      <c r="E3" s="16">
        <v>9</v>
      </c>
      <c r="F3" s="16">
        <v>8</v>
      </c>
      <c r="G3" s="16">
        <v>9</v>
      </c>
      <c r="H3" s="14">
        <v>10</v>
      </c>
      <c r="I3" s="16" t="s">
        <v>102</v>
      </c>
      <c r="J3" s="16">
        <v>9</v>
      </c>
      <c r="K3" s="14">
        <v>9</v>
      </c>
      <c r="L3" s="16">
        <v>10</v>
      </c>
      <c r="M3" s="16">
        <v>10</v>
      </c>
      <c r="N3" s="16">
        <v>10</v>
      </c>
      <c r="O3" s="16" t="s">
        <v>102</v>
      </c>
      <c r="P3" s="16">
        <v>10</v>
      </c>
      <c r="Q3" s="14">
        <v>10</v>
      </c>
      <c r="R3" s="14">
        <v>8</v>
      </c>
      <c r="S3" s="14">
        <v>8</v>
      </c>
      <c r="T3" s="16">
        <v>10</v>
      </c>
      <c r="U3" s="16">
        <v>7</v>
      </c>
      <c r="V3" s="16">
        <v>4</v>
      </c>
      <c r="W3" s="16">
        <v>10</v>
      </c>
      <c r="X3" s="16">
        <v>10</v>
      </c>
      <c r="Y3" s="16">
        <v>10</v>
      </c>
      <c r="Z3" s="17">
        <f>SUM(C3:Y3)</f>
        <v>175</v>
      </c>
      <c r="AA3" s="18"/>
      <c r="AB3" s="19"/>
      <c r="AC3" s="19"/>
    </row>
    <row r="4" spans="1:30" x14ac:dyDescent="0.3">
      <c r="A4" s="14"/>
      <c r="B4" s="15"/>
      <c r="C4" s="14">
        <v>31</v>
      </c>
      <c r="D4" s="16"/>
      <c r="E4" s="16">
        <v>86</v>
      </c>
      <c r="F4" s="14">
        <v>38</v>
      </c>
      <c r="G4" s="14">
        <v>43</v>
      </c>
      <c r="H4" s="14">
        <v>52</v>
      </c>
      <c r="I4" s="14"/>
      <c r="J4" s="14">
        <v>19</v>
      </c>
      <c r="K4" s="14">
        <v>47</v>
      </c>
      <c r="L4" s="16">
        <v>6</v>
      </c>
      <c r="M4" s="14">
        <v>19</v>
      </c>
      <c r="N4" s="14">
        <v>32</v>
      </c>
      <c r="O4" s="14"/>
      <c r="P4" s="14">
        <v>23</v>
      </c>
      <c r="Q4" s="14">
        <v>12</v>
      </c>
      <c r="R4" s="14">
        <v>22</v>
      </c>
      <c r="S4" s="14">
        <v>137</v>
      </c>
      <c r="T4" s="14">
        <v>52</v>
      </c>
      <c r="U4" s="14">
        <v>25</v>
      </c>
      <c r="V4" s="14">
        <v>20</v>
      </c>
      <c r="W4" s="14">
        <v>66</v>
      </c>
      <c r="X4" s="14">
        <v>8</v>
      </c>
      <c r="Y4" s="14">
        <v>1</v>
      </c>
      <c r="Z4" s="20"/>
      <c r="AA4" s="18">
        <f>SUM(C4:Y4)</f>
        <v>739</v>
      </c>
      <c r="AB4" s="19"/>
      <c r="AC4" s="19">
        <f>(AA4/12)</f>
        <v>61.583333333333336</v>
      </c>
    </row>
    <row r="5" spans="1:30" x14ac:dyDescent="0.3">
      <c r="A5" s="14">
        <v>2</v>
      </c>
      <c r="B5" s="15" t="s">
        <v>94</v>
      </c>
      <c r="C5" s="14" t="s">
        <v>102</v>
      </c>
      <c r="D5" s="16" t="s">
        <v>102</v>
      </c>
      <c r="E5" s="16" t="s">
        <v>102</v>
      </c>
      <c r="F5" s="16" t="s">
        <v>102</v>
      </c>
      <c r="G5" s="16" t="s">
        <v>102</v>
      </c>
      <c r="H5" s="16" t="s">
        <v>102</v>
      </c>
      <c r="I5" s="16" t="s">
        <v>102</v>
      </c>
      <c r="J5" s="16" t="s">
        <v>102</v>
      </c>
      <c r="K5" s="16" t="s">
        <v>102</v>
      </c>
      <c r="L5" s="16" t="s">
        <v>102</v>
      </c>
      <c r="M5" s="16" t="s">
        <v>102</v>
      </c>
      <c r="N5" s="16" t="s">
        <v>102</v>
      </c>
      <c r="O5" s="16" t="s">
        <v>102</v>
      </c>
      <c r="P5" s="16" t="s">
        <v>102</v>
      </c>
      <c r="Q5" s="16" t="s">
        <v>102</v>
      </c>
      <c r="R5" s="16" t="s">
        <v>102</v>
      </c>
      <c r="S5" s="16" t="s">
        <v>102</v>
      </c>
      <c r="T5" s="16" t="s">
        <v>102</v>
      </c>
      <c r="U5" s="16" t="s">
        <v>102</v>
      </c>
      <c r="V5" s="16" t="s">
        <v>102</v>
      </c>
      <c r="W5" s="16" t="s">
        <v>102</v>
      </c>
      <c r="X5" s="16" t="s">
        <v>102</v>
      </c>
      <c r="Y5" s="14" t="s">
        <v>102</v>
      </c>
      <c r="Z5" s="17">
        <f>SUM(C5:Y5)</f>
        <v>0</v>
      </c>
      <c r="AA5" s="18"/>
      <c r="AB5" s="20"/>
      <c r="AC5" s="19"/>
    </row>
    <row r="6" spans="1:30" x14ac:dyDescent="0.3">
      <c r="A6" s="14"/>
      <c r="B6" s="15"/>
      <c r="C6" s="14"/>
      <c r="D6" s="16"/>
      <c r="E6" s="16"/>
      <c r="F6" s="14"/>
      <c r="G6" s="14"/>
      <c r="H6" s="14"/>
      <c r="I6" s="14"/>
      <c r="J6" s="14"/>
      <c r="K6" s="1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20"/>
      <c r="AA6" s="18">
        <f>SUM(C6:Y6)</f>
        <v>0</v>
      </c>
      <c r="AB6" s="19"/>
      <c r="AC6" s="19">
        <f>(AA6/4)</f>
        <v>0</v>
      </c>
    </row>
    <row r="7" spans="1:30" x14ac:dyDescent="0.3">
      <c r="A7" s="14">
        <v>3</v>
      </c>
      <c r="B7" s="15" t="s">
        <v>10</v>
      </c>
      <c r="C7" s="16">
        <v>4</v>
      </c>
      <c r="D7" s="16" t="s">
        <v>102</v>
      </c>
      <c r="E7" s="16">
        <v>9</v>
      </c>
      <c r="F7" s="16">
        <v>9</v>
      </c>
      <c r="G7" s="16" t="s">
        <v>102</v>
      </c>
      <c r="H7" s="14">
        <v>10</v>
      </c>
      <c r="I7" s="16" t="s">
        <v>102</v>
      </c>
      <c r="J7" s="16">
        <v>9</v>
      </c>
      <c r="K7" s="14">
        <v>9</v>
      </c>
      <c r="L7" s="16">
        <v>10</v>
      </c>
      <c r="M7" s="16">
        <v>9</v>
      </c>
      <c r="N7" s="16">
        <v>10</v>
      </c>
      <c r="O7" s="16" t="s">
        <v>102</v>
      </c>
      <c r="P7" s="16">
        <v>10</v>
      </c>
      <c r="Q7" s="14">
        <v>10</v>
      </c>
      <c r="R7" s="14">
        <v>8</v>
      </c>
      <c r="S7" s="14">
        <v>8</v>
      </c>
      <c r="T7" s="16">
        <v>10</v>
      </c>
      <c r="U7" s="16">
        <v>7</v>
      </c>
      <c r="V7" s="16">
        <v>4</v>
      </c>
      <c r="W7" s="16">
        <v>10</v>
      </c>
      <c r="X7" s="16">
        <v>9</v>
      </c>
      <c r="Y7" s="16">
        <v>9</v>
      </c>
      <c r="Z7" s="17">
        <f>SUM(C7:Y7)</f>
        <v>164</v>
      </c>
      <c r="AA7" s="18"/>
      <c r="AB7" s="19"/>
      <c r="AC7" s="19"/>
    </row>
    <row r="8" spans="1:30" x14ac:dyDescent="0.3">
      <c r="A8" s="14"/>
      <c r="B8" s="15"/>
      <c r="C8" s="14">
        <v>29</v>
      </c>
      <c r="D8" s="16"/>
      <c r="E8" s="16">
        <v>57</v>
      </c>
      <c r="F8" s="14">
        <v>14</v>
      </c>
      <c r="G8" s="14"/>
      <c r="H8" s="14">
        <v>15</v>
      </c>
      <c r="I8" s="14"/>
      <c r="J8" s="14">
        <v>25</v>
      </c>
      <c r="K8" s="14">
        <v>78</v>
      </c>
      <c r="L8" s="16">
        <v>8</v>
      </c>
      <c r="M8" s="14">
        <v>53</v>
      </c>
      <c r="N8" s="14">
        <v>6</v>
      </c>
      <c r="O8" s="14"/>
      <c r="P8" s="14">
        <v>9</v>
      </c>
      <c r="Q8" s="14">
        <v>7</v>
      </c>
      <c r="R8" s="14">
        <v>27</v>
      </c>
      <c r="S8" s="14">
        <v>126</v>
      </c>
      <c r="T8" s="14">
        <v>31</v>
      </c>
      <c r="U8" s="14">
        <v>23</v>
      </c>
      <c r="V8" s="14">
        <v>29</v>
      </c>
      <c r="W8" s="14">
        <v>15</v>
      </c>
      <c r="X8" s="14">
        <v>33</v>
      </c>
      <c r="Y8" s="14">
        <v>12</v>
      </c>
      <c r="Z8" s="20"/>
      <c r="AA8" s="18">
        <f>SUM(C8:Y8)</f>
        <v>597</v>
      </c>
      <c r="AB8" s="19"/>
      <c r="AC8" s="19">
        <f>(AA8/12)</f>
        <v>49.75</v>
      </c>
    </row>
    <row r="9" spans="1:30" x14ac:dyDescent="0.3">
      <c r="A9" s="14">
        <v>4</v>
      </c>
      <c r="B9" s="15" t="s">
        <v>11</v>
      </c>
      <c r="C9" s="16" t="s">
        <v>102</v>
      </c>
      <c r="D9" s="16" t="s">
        <v>102</v>
      </c>
      <c r="E9" s="16" t="s">
        <v>102</v>
      </c>
      <c r="F9" s="16">
        <v>9</v>
      </c>
      <c r="G9" s="16">
        <v>9</v>
      </c>
      <c r="H9" s="16" t="s">
        <v>102</v>
      </c>
      <c r="I9" s="16" t="s">
        <v>102</v>
      </c>
      <c r="J9" s="16">
        <v>9</v>
      </c>
      <c r="K9" s="14">
        <v>9</v>
      </c>
      <c r="L9" s="16" t="s">
        <v>102</v>
      </c>
      <c r="M9" s="16">
        <v>10</v>
      </c>
      <c r="N9" s="16" t="s">
        <v>102</v>
      </c>
      <c r="O9" s="16" t="s">
        <v>102</v>
      </c>
      <c r="P9" s="16" t="s">
        <v>102</v>
      </c>
      <c r="Q9" s="14">
        <v>10</v>
      </c>
      <c r="R9" s="14">
        <v>8</v>
      </c>
      <c r="S9" s="16">
        <v>8</v>
      </c>
      <c r="T9" s="16" t="s">
        <v>102</v>
      </c>
      <c r="U9" s="16">
        <v>7</v>
      </c>
      <c r="V9" s="16">
        <v>4</v>
      </c>
      <c r="W9" s="16" t="s">
        <v>102</v>
      </c>
      <c r="X9" s="16">
        <v>10</v>
      </c>
      <c r="Y9" s="16">
        <v>10</v>
      </c>
      <c r="Z9" s="17">
        <f>SUM(C9:Y9)</f>
        <v>103</v>
      </c>
      <c r="AA9" s="18"/>
      <c r="AB9" s="19"/>
      <c r="AC9" s="19"/>
    </row>
    <row r="10" spans="1:30" x14ac:dyDescent="0.3">
      <c r="A10" s="21"/>
      <c r="B10" s="21"/>
      <c r="C10" s="14"/>
      <c r="D10" s="16"/>
      <c r="E10" s="16"/>
      <c r="F10" s="14">
        <v>16</v>
      </c>
      <c r="G10" s="14">
        <v>87</v>
      </c>
      <c r="H10" s="14"/>
      <c r="I10" s="14"/>
      <c r="J10" s="14">
        <v>23</v>
      </c>
      <c r="K10" s="14">
        <v>41</v>
      </c>
      <c r="L10" s="16"/>
      <c r="M10" s="14">
        <v>41</v>
      </c>
      <c r="N10" s="14"/>
      <c r="O10" s="14"/>
      <c r="P10" s="14"/>
      <c r="Q10" s="14">
        <v>1</v>
      </c>
      <c r="R10" s="14">
        <v>26</v>
      </c>
      <c r="S10" s="14">
        <v>104</v>
      </c>
      <c r="T10" s="14"/>
      <c r="U10" s="14">
        <v>22</v>
      </c>
      <c r="V10" s="14">
        <v>25</v>
      </c>
      <c r="W10" s="14"/>
      <c r="X10" s="14">
        <v>3</v>
      </c>
      <c r="Y10" s="14">
        <v>6</v>
      </c>
      <c r="Z10" s="18"/>
      <c r="AA10" s="18">
        <f>SUM(C10:Y10)</f>
        <v>395</v>
      </c>
      <c r="AB10" s="19"/>
      <c r="AC10" s="19">
        <f>(AA10/10)</f>
        <v>39.5</v>
      </c>
    </row>
    <row r="11" spans="1:30" x14ac:dyDescent="0.3">
      <c r="A11" s="14">
        <v>5</v>
      </c>
      <c r="B11" s="15" t="s">
        <v>12</v>
      </c>
      <c r="C11" s="16">
        <v>8</v>
      </c>
      <c r="D11" s="16">
        <v>9</v>
      </c>
      <c r="E11" s="16">
        <v>9</v>
      </c>
      <c r="F11" s="14">
        <v>8</v>
      </c>
      <c r="G11" s="14">
        <v>7</v>
      </c>
      <c r="H11" s="14">
        <v>10</v>
      </c>
      <c r="I11" s="14">
        <v>5</v>
      </c>
      <c r="J11" s="14">
        <v>4</v>
      </c>
      <c r="K11" s="14">
        <v>10</v>
      </c>
      <c r="L11" s="16" t="s">
        <v>102</v>
      </c>
      <c r="M11" s="16">
        <v>9</v>
      </c>
      <c r="N11" s="16">
        <v>9</v>
      </c>
      <c r="O11" s="14">
        <v>10</v>
      </c>
      <c r="P11" s="16">
        <v>10</v>
      </c>
      <c r="Q11" s="14">
        <v>8</v>
      </c>
      <c r="R11" s="14">
        <v>10</v>
      </c>
      <c r="S11" s="14">
        <v>8</v>
      </c>
      <c r="T11" s="39" t="s">
        <v>101</v>
      </c>
      <c r="U11" s="16">
        <v>9</v>
      </c>
      <c r="V11" s="16">
        <v>4</v>
      </c>
      <c r="W11" s="16">
        <v>10</v>
      </c>
      <c r="X11" s="16">
        <v>9</v>
      </c>
      <c r="Y11" s="14">
        <v>8</v>
      </c>
      <c r="Z11" s="17">
        <f>SUM(C11:Y11)</f>
        <v>174</v>
      </c>
      <c r="AA11" s="18"/>
      <c r="AB11" s="20">
        <f>Z11+1*(Z11/11)</f>
        <v>189.81818181818181</v>
      </c>
      <c r="AC11" s="19"/>
    </row>
    <row r="12" spans="1:30" x14ac:dyDescent="0.3">
      <c r="A12" s="14"/>
      <c r="B12" s="15"/>
      <c r="C12" s="14">
        <v>15</v>
      </c>
      <c r="D12" s="16">
        <v>68</v>
      </c>
      <c r="E12" s="16">
        <v>48</v>
      </c>
      <c r="F12" s="14">
        <v>46</v>
      </c>
      <c r="G12" s="14">
        <v>174</v>
      </c>
      <c r="H12" s="14">
        <v>69</v>
      </c>
      <c r="I12" s="14">
        <v>24</v>
      </c>
      <c r="J12" s="14">
        <v>103</v>
      </c>
      <c r="K12" s="14">
        <v>1</v>
      </c>
      <c r="L12" s="16"/>
      <c r="M12" s="14">
        <v>46</v>
      </c>
      <c r="N12" s="14">
        <v>100</v>
      </c>
      <c r="O12" s="14">
        <v>4</v>
      </c>
      <c r="P12" s="14">
        <v>13</v>
      </c>
      <c r="Q12" s="14">
        <v>24</v>
      </c>
      <c r="R12" s="14">
        <v>3</v>
      </c>
      <c r="S12" s="14">
        <v>111</v>
      </c>
      <c r="T12" s="14"/>
      <c r="U12" s="16">
        <v>4</v>
      </c>
      <c r="V12" s="16">
        <v>33</v>
      </c>
      <c r="W12" s="16">
        <v>7</v>
      </c>
      <c r="X12" s="16">
        <v>37</v>
      </c>
      <c r="Y12" s="14">
        <v>28</v>
      </c>
      <c r="Z12" s="20"/>
      <c r="AA12" s="18">
        <f>SUM(C12:Y12)</f>
        <v>958</v>
      </c>
      <c r="AB12" s="19"/>
      <c r="AC12" s="19">
        <f>(AA12/11)</f>
        <v>87.090909090909093</v>
      </c>
      <c r="AD12" s="23" t="s">
        <v>13</v>
      </c>
    </row>
    <row r="13" spans="1:30" x14ac:dyDescent="0.3">
      <c r="A13" s="14">
        <v>6</v>
      </c>
      <c r="B13" s="15" t="s">
        <v>14</v>
      </c>
      <c r="C13" s="14" t="s">
        <v>102</v>
      </c>
      <c r="D13" s="16" t="s">
        <v>102</v>
      </c>
      <c r="E13" s="16" t="s">
        <v>102</v>
      </c>
      <c r="F13" s="16" t="s">
        <v>102</v>
      </c>
      <c r="G13" s="16" t="s">
        <v>102</v>
      </c>
      <c r="H13" s="16" t="s">
        <v>102</v>
      </c>
      <c r="I13" s="16" t="s">
        <v>102</v>
      </c>
      <c r="J13" s="16" t="s">
        <v>102</v>
      </c>
      <c r="K13" s="16" t="s">
        <v>102</v>
      </c>
      <c r="L13" s="16" t="s">
        <v>102</v>
      </c>
      <c r="M13" s="16" t="s">
        <v>102</v>
      </c>
      <c r="N13" s="16" t="s">
        <v>102</v>
      </c>
      <c r="O13" s="16" t="s">
        <v>102</v>
      </c>
      <c r="P13" s="16" t="s">
        <v>102</v>
      </c>
      <c r="Q13" s="16" t="s">
        <v>102</v>
      </c>
      <c r="R13" s="16" t="s">
        <v>102</v>
      </c>
      <c r="S13" s="16" t="s">
        <v>102</v>
      </c>
      <c r="T13" s="16" t="s">
        <v>102</v>
      </c>
      <c r="U13" s="16" t="s">
        <v>102</v>
      </c>
      <c r="V13" s="16" t="s">
        <v>102</v>
      </c>
      <c r="W13" s="16" t="s">
        <v>102</v>
      </c>
      <c r="X13" s="16" t="s">
        <v>102</v>
      </c>
      <c r="Y13" s="14" t="s">
        <v>102</v>
      </c>
      <c r="Z13" s="17">
        <f>SUM(C13:Y13)</f>
        <v>0</v>
      </c>
      <c r="AA13" s="18"/>
      <c r="AB13" s="19">
        <v>0</v>
      </c>
      <c r="AC13" s="19"/>
    </row>
    <row r="14" spans="1:30" x14ac:dyDescent="0.3">
      <c r="A14" s="14"/>
      <c r="B14" s="15"/>
      <c r="C14" s="14"/>
      <c r="D14" s="16"/>
      <c r="E14" s="16"/>
      <c r="F14" s="14"/>
      <c r="G14" s="14"/>
      <c r="H14" s="14"/>
      <c r="I14" s="14"/>
      <c r="J14" s="14"/>
      <c r="K14" s="14"/>
      <c r="L14" s="1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0"/>
      <c r="AA14" s="18">
        <f>SUM(C14:Y14)</f>
        <v>0</v>
      </c>
      <c r="AB14" s="19"/>
      <c r="AC14" s="19">
        <f>(AA14/12)</f>
        <v>0</v>
      </c>
    </row>
    <row r="15" spans="1:30" x14ac:dyDescent="0.3">
      <c r="A15" s="14">
        <v>7</v>
      </c>
      <c r="B15" s="15" t="s">
        <v>15</v>
      </c>
      <c r="C15" s="16" t="s">
        <v>102</v>
      </c>
      <c r="D15" s="16" t="s">
        <v>102</v>
      </c>
      <c r="E15" s="16" t="s">
        <v>102</v>
      </c>
      <c r="F15" s="16" t="s">
        <v>102</v>
      </c>
      <c r="G15" s="16" t="s">
        <v>102</v>
      </c>
      <c r="H15" s="16" t="s">
        <v>102</v>
      </c>
      <c r="I15" s="16" t="s">
        <v>102</v>
      </c>
      <c r="J15" s="16" t="s">
        <v>102</v>
      </c>
      <c r="K15" s="16" t="s">
        <v>102</v>
      </c>
      <c r="L15" s="16" t="s">
        <v>102</v>
      </c>
      <c r="M15" s="16" t="s">
        <v>102</v>
      </c>
      <c r="N15" s="16" t="s">
        <v>102</v>
      </c>
      <c r="O15" s="16" t="s">
        <v>102</v>
      </c>
      <c r="P15" s="16" t="s">
        <v>102</v>
      </c>
      <c r="Q15" s="16" t="s">
        <v>102</v>
      </c>
      <c r="R15" s="16" t="s">
        <v>102</v>
      </c>
      <c r="S15" s="16" t="s">
        <v>102</v>
      </c>
      <c r="T15" s="16" t="s">
        <v>102</v>
      </c>
      <c r="U15" s="16" t="s">
        <v>102</v>
      </c>
      <c r="V15" s="16" t="s">
        <v>102</v>
      </c>
      <c r="W15" s="16" t="s">
        <v>102</v>
      </c>
      <c r="X15" s="16" t="s">
        <v>102</v>
      </c>
      <c r="Y15" s="14" t="s">
        <v>102</v>
      </c>
      <c r="Z15" s="17">
        <f>SUM(C15:Y15)</f>
        <v>0</v>
      </c>
      <c r="AA15" s="18"/>
      <c r="AB15" s="20"/>
      <c r="AC15" s="19"/>
      <c r="AD15" s="23" t="s">
        <v>13</v>
      </c>
    </row>
    <row r="16" spans="1:30" x14ac:dyDescent="0.3">
      <c r="A16" s="14"/>
      <c r="B16" s="15"/>
      <c r="C16" s="14"/>
      <c r="D16" s="16"/>
      <c r="E16" s="16"/>
      <c r="F16" s="14"/>
      <c r="G16" s="14"/>
      <c r="H16" s="14"/>
      <c r="I16" s="14"/>
      <c r="J16" s="14"/>
      <c r="K16" s="14"/>
      <c r="L16" s="16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20"/>
      <c r="AA16" s="18">
        <f>SUM(C16:Y16)</f>
        <v>0</v>
      </c>
      <c r="AB16" s="20"/>
      <c r="AC16" s="19">
        <f>(AA16/2)</f>
        <v>0</v>
      </c>
    </row>
    <row r="17" spans="1:29" x14ac:dyDescent="0.3">
      <c r="A17" s="14">
        <v>8</v>
      </c>
      <c r="B17" s="15" t="s">
        <v>16</v>
      </c>
      <c r="C17" s="16" t="s">
        <v>102</v>
      </c>
      <c r="D17" s="16" t="s">
        <v>102</v>
      </c>
      <c r="E17" s="16" t="s">
        <v>102</v>
      </c>
      <c r="F17" s="16" t="s">
        <v>102</v>
      </c>
      <c r="G17" s="16" t="s">
        <v>102</v>
      </c>
      <c r="H17" s="16" t="s">
        <v>102</v>
      </c>
      <c r="I17" s="16" t="s">
        <v>102</v>
      </c>
      <c r="J17" s="16" t="s">
        <v>102</v>
      </c>
      <c r="K17" s="16" t="s">
        <v>102</v>
      </c>
      <c r="L17" s="16" t="s">
        <v>102</v>
      </c>
      <c r="M17" s="16" t="s">
        <v>102</v>
      </c>
      <c r="N17" s="16" t="s">
        <v>102</v>
      </c>
      <c r="O17" s="16" t="s">
        <v>102</v>
      </c>
      <c r="P17" s="16" t="s">
        <v>102</v>
      </c>
      <c r="Q17" s="16" t="s">
        <v>102</v>
      </c>
      <c r="R17" s="16" t="s">
        <v>102</v>
      </c>
      <c r="S17" s="16" t="s">
        <v>102</v>
      </c>
      <c r="T17" s="16" t="s">
        <v>102</v>
      </c>
      <c r="U17" s="16" t="s">
        <v>102</v>
      </c>
      <c r="V17" s="16" t="s">
        <v>102</v>
      </c>
      <c r="W17" s="16" t="s">
        <v>102</v>
      </c>
      <c r="X17" s="16" t="s">
        <v>102</v>
      </c>
      <c r="Y17" s="14" t="s">
        <v>102</v>
      </c>
      <c r="Z17" s="17">
        <f>SUM(C17:Y17)</f>
        <v>0</v>
      </c>
      <c r="AA17" s="18"/>
      <c r="AB17" s="19">
        <v>0</v>
      </c>
      <c r="AC17" s="19"/>
    </row>
    <row r="18" spans="1:29" x14ac:dyDescent="0.3">
      <c r="A18" s="14"/>
      <c r="B18" s="15"/>
      <c r="C18" s="14"/>
      <c r="D18" s="16"/>
      <c r="E18" s="16"/>
      <c r="F18" s="14"/>
      <c r="G18" s="14"/>
      <c r="H18" s="14"/>
      <c r="I18" s="14"/>
      <c r="J18" s="14"/>
      <c r="K18" s="14"/>
      <c r="L18" s="16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20"/>
      <c r="AA18" s="18">
        <f>SUM(C18:Y18)</f>
        <v>0</v>
      </c>
      <c r="AB18" s="19"/>
      <c r="AC18" s="19">
        <f>(AA18/12)</f>
        <v>0</v>
      </c>
    </row>
    <row r="19" spans="1:29" x14ac:dyDescent="0.3">
      <c r="A19" s="14">
        <v>9</v>
      </c>
      <c r="B19" s="15" t="s">
        <v>17</v>
      </c>
      <c r="C19" s="14">
        <v>9</v>
      </c>
      <c r="D19" s="16">
        <v>10</v>
      </c>
      <c r="E19" s="16">
        <v>9</v>
      </c>
      <c r="F19" s="14">
        <v>7</v>
      </c>
      <c r="G19" s="14">
        <v>8</v>
      </c>
      <c r="H19" s="14">
        <v>10</v>
      </c>
      <c r="I19" s="14">
        <v>9</v>
      </c>
      <c r="J19" s="14">
        <v>4</v>
      </c>
      <c r="K19" s="14">
        <v>9</v>
      </c>
      <c r="L19" s="16">
        <v>10</v>
      </c>
      <c r="M19" s="14">
        <v>8</v>
      </c>
      <c r="N19" s="14">
        <v>9</v>
      </c>
      <c r="O19" s="14">
        <v>10</v>
      </c>
      <c r="P19" s="14">
        <v>9</v>
      </c>
      <c r="Q19" s="14">
        <v>7</v>
      </c>
      <c r="R19" s="14">
        <v>8</v>
      </c>
      <c r="S19" s="14">
        <v>9</v>
      </c>
      <c r="T19" s="14">
        <v>10</v>
      </c>
      <c r="U19" s="14">
        <v>8</v>
      </c>
      <c r="V19" s="14">
        <v>4</v>
      </c>
      <c r="W19" s="14">
        <v>10</v>
      </c>
      <c r="X19" s="14">
        <v>7</v>
      </c>
      <c r="Y19" s="14">
        <v>8</v>
      </c>
      <c r="Z19" s="17">
        <f>SUM(C19:Y19)</f>
        <v>192</v>
      </c>
      <c r="AA19" s="18"/>
      <c r="AB19" s="19">
        <v>0</v>
      </c>
      <c r="AC19" s="19"/>
    </row>
    <row r="20" spans="1:29" x14ac:dyDescent="0.3">
      <c r="A20" s="14"/>
      <c r="B20" s="15"/>
      <c r="C20" s="14">
        <v>14</v>
      </c>
      <c r="D20" s="16">
        <v>20</v>
      </c>
      <c r="E20" s="16">
        <v>107</v>
      </c>
      <c r="F20" s="14">
        <v>72</v>
      </c>
      <c r="G20" s="14">
        <v>101</v>
      </c>
      <c r="H20" s="14">
        <v>2</v>
      </c>
      <c r="I20" s="14">
        <v>7</v>
      </c>
      <c r="J20" s="14">
        <v>131</v>
      </c>
      <c r="K20" s="14">
        <v>83</v>
      </c>
      <c r="L20" s="16">
        <v>2</v>
      </c>
      <c r="M20" s="14">
        <v>126</v>
      </c>
      <c r="N20" s="14">
        <v>58</v>
      </c>
      <c r="O20" s="14">
        <v>16</v>
      </c>
      <c r="P20" s="14">
        <v>71</v>
      </c>
      <c r="Q20" s="14">
        <v>30</v>
      </c>
      <c r="R20" s="14">
        <v>24</v>
      </c>
      <c r="S20" s="14">
        <v>78</v>
      </c>
      <c r="T20" s="14">
        <v>11</v>
      </c>
      <c r="U20" s="14">
        <v>9</v>
      </c>
      <c r="V20" s="14">
        <v>41</v>
      </c>
      <c r="W20" s="14">
        <v>46</v>
      </c>
      <c r="X20" s="14">
        <v>115</v>
      </c>
      <c r="Y20" s="14">
        <v>40</v>
      </c>
      <c r="Z20" s="20"/>
      <c r="AA20" s="18">
        <f>SUM(C20:Y20)</f>
        <v>1204</v>
      </c>
      <c r="AB20" s="19"/>
      <c r="AC20" s="19">
        <f>(AA20/12)</f>
        <v>100.33333333333333</v>
      </c>
    </row>
    <row r="21" spans="1:29" x14ac:dyDescent="0.3">
      <c r="A21" s="14">
        <v>10</v>
      </c>
      <c r="B21" s="15" t="s">
        <v>18</v>
      </c>
      <c r="C21" s="16">
        <v>4</v>
      </c>
      <c r="D21" s="16">
        <v>10</v>
      </c>
      <c r="E21" s="16">
        <v>9</v>
      </c>
      <c r="F21" s="16">
        <v>8</v>
      </c>
      <c r="G21" s="16">
        <v>9</v>
      </c>
      <c r="H21" s="14">
        <v>10</v>
      </c>
      <c r="I21" s="14">
        <v>6</v>
      </c>
      <c r="J21" s="14">
        <v>10</v>
      </c>
      <c r="K21" s="14">
        <v>9</v>
      </c>
      <c r="L21" s="16" t="s">
        <v>102</v>
      </c>
      <c r="M21" s="16">
        <v>10</v>
      </c>
      <c r="N21" s="16">
        <v>9</v>
      </c>
      <c r="O21" s="14">
        <v>5</v>
      </c>
      <c r="P21" s="16">
        <v>10</v>
      </c>
      <c r="Q21" s="14">
        <v>10</v>
      </c>
      <c r="R21" s="14">
        <v>9</v>
      </c>
      <c r="S21" s="14">
        <v>8</v>
      </c>
      <c r="T21" s="14">
        <v>10</v>
      </c>
      <c r="U21" s="16">
        <v>5</v>
      </c>
      <c r="V21" s="16" t="s">
        <v>102</v>
      </c>
      <c r="W21" s="16">
        <v>10</v>
      </c>
      <c r="X21" s="16">
        <v>10</v>
      </c>
      <c r="Y21" s="16">
        <v>10</v>
      </c>
      <c r="Z21" s="17">
        <f>SUM(B21:S21)</f>
        <v>136</v>
      </c>
      <c r="AA21" s="18"/>
      <c r="AB21" s="20"/>
      <c r="AC21" s="19"/>
    </row>
    <row r="22" spans="1:29" x14ac:dyDescent="0.3">
      <c r="A22" s="14"/>
      <c r="B22" s="15"/>
      <c r="C22" s="14">
        <v>33</v>
      </c>
      <c r="D22" s="16">
        <v>16</v>
      </c>
      <c r="E22" s="16">
        <v>62</v>
      </c>
      <c r="F22" s="14">
        <v>35</v>
      </c>
      <c r="G22" s="14">
        <v>92</v>
      </c>
      <c r="H22" s="14">
        <v>59</v>
      </c>
      <c r="I22" s="14">
        <v>16</v>
      </c>
      <c r="J22" s="14">
        <v>6</v>
      </c>
      <c r="K22" s="14">
        <v>23</v>
      </c>
      <c r="L22" s="16"/>
      <c r="M22" s="14">
        <v>23</v>
      </c>
      <c r="N22" s="14">
        <v>86</v>
      </c>
      <c r="O22" s="14">
        <v>73</v>
      </c>
      <c r="P22" s="14">
        <v>7</v>
      </c>
      <c r="Q22" s="14">
        <v>13</v>
      </c>
      <c r="R22" s="14">
        <v>21</v>
      </c>
      <c r="S22" s="14">
        <v>87</v>
      </c>
      <c r="T22" s="14">
        <v>51</v>
      </c>
      <c r="U22" s="14">
        <v>46</v>
      </c>
      <c r="V22" s="14"/>
      <c r="W22" s="14">
        <v>24</v>
      </c>
      <c r="X22" s="14">
        <v>5</v>
      </c>
      <c r="Y22" s="14">
        <v>2</v>
      </c>
      <c r="Z22" s="20"/>
      <c r="AA22" s="18">
        <f>SUM(C22:Y22)</f>
        <v>780</v>
      </c>
      <c r="AB22" s="19"/>
      <c r="AC22" s="19">
        <f>(AA22/11)</f>
        <v>70.909090909090907</v>
      </c>
    </row>
    <row r="23" spans="1:29" x14ac:dyDescent="0.3">
      <c r="A23" s="14">
        <v>11</v>
      </c>
      <c r="B23" s="15" t="s">
        <v>19</v>
      </c>
      <c r="C23" s="14" t="s">
        <v>102</v>
      </c>
      <c r="D23" s="16" t="s">
        <v>102</v>
      </c>
      <c r="E23" s="16" t="s">
        <v>102</v>
      </c>
      <c r="F23" s="16" t="s">
        <v>102</v>
      </c>
      <c r="G23" s="16">
        <v>8</v>
      </c>
      <c r="H23" s="14">
        <v>9</v>
      </c>
      <c r="I23" s="16" t="s">
        <v>102</v>
      </c>
      <c r="J23" s="16">
        <v>4</v>
      </c>
      <c r="K23" s="14">
        <v>8</v>
      </c>
      <c r="L23" s="16" t="s">
        <v>102</v>
      </c>
      <c r="M23" s="14">
        <v>8</v>
      </c>
      <c r="N23" s="16" t="s">
        <v>102</v>
      </c>
      <c r="O23" s="16" t="s">
        <v>102</v>
      </c>
      <c r="P23" s="16" t="s">
        <v>102</v>
      </c>
      <c r="Q23" s="16" t="s">
        <v>102</v>
      </c>
      <c r="R23" s="16" t="s">
        <v>102</v>
      </c>
      <c r="S23" s="14">
        <v>8</v>
      </c>
      <c r="T23" s="14">
        <v>10</v>
      </c>
      <c r="U23" s="16" t="s">
        <v>102</v>
      </c>
      <c r="V23" s="16">
        <v>4</v>
      </c>
      <c r="W23" s="16" t="s">
        <v>102</v>
      </c>
      <c r="X23" s="14">
        <v>10</v>
      </c>
      <c r="Y23" s="14">
        <v>4</v>
      </c>
      <c r="Z23" s="17">
        <f>SUM(C23:Y23)</f>
        <v>73</v>
      </c>
      <c r="AA23" s="18"/>
      <c r="AB23" s="19">
        <v>68</v>
      </c>
      <c r="AC23" s="19"/>
    </row>
    <row r="24" spans="1:29" x14ac:dyDescent="0.3">
      <c r="A24" s="14"/>
      <c r="B24" s="15"/>
      <c r="C24" s="14"/>
      <c r="D24" s="16"/>
      <c r="E24" s="16"/>
      <c r="F24" s="14"/>
      <c r="G24" s="14">
        <v>131</v>
      </c>
      <c r="H24" s="14">
        <v>84</v>
      </c>
      <c r="I24" s="14"/>
      <c r="J24" s="14">
        <v>88</v>
      </c>
      <c r="K24" s="14">
        <v>104</v>
      </c>
      <c r="L24" s="16"/>
      <c r="M24" s="14">
        <v>118</v>
      </c>
      <c r="N24" s="14"/>
      <c r="O24" s="14"/>
      <c r="P24" s="14"/>
      <c r="Q24" s="14"/>
      <c r="R24" s="14"/>
      <c r="S24" s="14">
        <v>135</v>
      </c>
      <c r="T24" s="14">
        <v>24</v>
      </c>
      <c r="U24" s="14"/>
      <c r="V24" s="14">
        <v>81</v>
      </c>
      <c r="W24" s="14"/>
      <c r="X24" s="14">
        <v>26</v>
      </c>
      <c r="Y24" s="14">
        <v>96</v>
      </c>
      <c r="Z24" s="20"/>
      <c r="AA24" s="18">
        <f>SUM(C24:Y24)</f>
        <v>887</v>
      </c>
      <c r="AB24" s="19"/>
      <c r="AC24" s="19">
        <f>(AA24/10)</f>
        <v>88.7</v>
      </c>
    </row>
    <row r="25" spans="1:29" x14ac:dyDescent="0.3">
      <c r="A25" s="14">
        <v>12</v>
      </c>
      <c r="B25" s="15" t="s">
        <v>20</v>
      </c>
      <c r="C25" s="16" t="s">
        <v>102</v>
      </c>
      <c r="D25" s="16" t="s">
        <v>102</v>
      </c>
      <c r="E25" s="16" t="s">
        <v>102</v>
      </c>
      <c r="F25" s="16">
        <v>9</v>
      </c>
      <c r="G25" s="14">
        <v>9</v>
      </c>
      <c r="H25" s="16" t="s">
        <v>102</v>
      </c>
      <c r="I25" s="16" t="s">
        <v>102</v>
      </c>
      <c r="J25" s="16">
        <v>7</v>
      </c>
      <c r="K25" s="14">
        <v>9</v>
      </c>
      <c r="L25" s="16">
        <v>7</v>
      </c>
      <c r="M25" s="16">
        <v>8</v>
      </c>
      <c r="N25" s="16" t="s">
        <v>102</v>
      </c>
      <c r="O25" s="16" t="s">
        <v>102</v>
      </c>
      <c r="P25" s="16" t="s">
        <v>102</v>
      </c>
      <c r="Q25" s="14">
        <v>6</v>
      </c>
      <c r="R25" s="16" t="s">
        <v>102</v>
      </c>
      <c r="S25" s="16">
        <v>9</v>
      </c>
      <c r="T25" s="16" t="s">
        <v>102</v>
      </c>
      <c r="U25" s="16" t="s">
        <v>102</v>
      </c>
      <c r="V25" s="16" t="s">
        <v>102</v>
      </c>
      <c r="W25" s="16" t="s">
        <v>102</v>
      </c>
      <c r="X25" s="16" t="s">
        <v>102</v>
      </c>
      <c r="Y25" s="16">
        <v>5</v>
      </c>
      <c r="Z25" s="17">
        <f>SUM(C25:Y25)</f>
        <v>69</v>
      </c>
      <c r="AA25" s="18"/>
      <c r="AB25" s="19">
        <v>73</v>
      </c>
      <c r="AC25" s="19"/>
    </row>
    <row r="26" spans="1:29" x14ac:dyDescent="0.3">
      <c r="A26" s="14"/>
      <c r="B26" s="15"/>
      <c r="C26" s="14"/>
      <c r="D26" s="16"/>
      <c r="E26" s="16"/>
      <c r="F26" s="14">
        <v>6</v>
      </c>
      <c r="G26" s="14">
        <v>57</v>
      </c>
      <c r="H26" s="14"/>
      <c r="I26" s="14"/>
      <c r="J26" s="14">
        <v>44</v>
      </c>
      <c r="K26" s="14">
        <v>75</v>
      </c>
      <c r="L26" s="16">
        <v>43</v>
      </c>
      <c r="M26" s="14">
        <v>99</v>
      </c>
      <c r="N26" s="14"/>
      <c r="O26" s="14"/>
      <c r="P26" s="14"/>
      <c r="Q26" s="14">
        <v>39</v>
      </c>
      <c r="R26" s="14"/>
      <c r="S26" s="14">
        <v>55</v>
      </c>
      <c r="T26" s="14"/>
      <c r="U26" s="14"/>
      <c r="V26" s="14"/>
      <c r="W26" s="14"/>
      <c r="X26" s="14"/>
      <c r="Y26" s="14">
        <v>94</v>
      </c>
      <c r="Z26" s="20"/>
      <c r="AA26" s="18">
        <f>SUM(C26:Y26)</f>
        <v>512</v>
      </c>
      <c r="AB26" s="19"/>
      <c r="AC26" s="19">
        <f>(AA26/9)</f>
        <v>56.888888888888886</v>
      </c>
    </row>
    <row r="27" spans="1:29" x14ac:dyDescent="0.3">
      <c r="A27" s="14">
        <v>13</v>
      </c>
      <c r="B27" s="15" t="s">
        <v>21</v>
      </c>
      <c r="C27" s="16">
        <v>4</v>
      </c>
      <c r="D27" s="16" t="s">
        <v>102</v>
      </c>
      <c r="E27" s="16" t="s">
        <v>102</v>
      </c>
      <c r="F27" s="16">
        <v>8</v>
      </c>
      <c r="G27" s="16">
        <v>8</v>
      </c>
      <c r="H27" s="16" t="s">
        <v>102</v>
      </c>
      <c r="I27" s="16" t="s">
        <v>102</v>
      </c>
      <c r="J27" s="16">
        <v>9</v>
      </c>
      <c r="K27" s="16"/>
      <c r="L27" s="16" t="s">
        <v>102</v>
      </c>
      <c r="M27" s="16"/>
      <c r="N27" s="16" t="s">
        <v>102</v>
      </c>
      <c r="O27" s="16" t="s">
        <v>102</v>
      </c>
      <c r="P27" s="16" t="s">
        <v>102</v>
      </c>
      <c r="Q27" s="16">
        <v>10</v>
      </c>
      <c r="R27" s="14">
        <v>10</v>
      </c>
      <c r="S27" s="16">
        <v>8</v>
      </c>
      <c r="T27" s="16" t="s">
        <v>102</v>
      </c>
      <c r="U27" s="16">
        <v>6</v>
      </c>
      <c r="V27" s="16" t="s">
        <v>102</v>
      </c>
      <c r="W27" s="16" t="s">
        <v>102</v>
      </c>
      <c r="X27" s="16" t="s">
        <v>102</v>
      </c>
      <c r="Y27" s="16">
        <v>9</v>
      </c>
      <c r="Z27" s="17">
        <f>SUM(C27:Y27)</f>
        <v>72</v>
      </c>
      <c r="AA27" s="18"/>
      <c r="AB27" s="19">
        <v>58</v>
      </c>
      <c r="AC27" s="19"/>
    </row>
    <row r="28" spans="1:29" x14ac:dyDescent="0.3">
      <c r="A28" s="14"/>
      <c r="B28" s="15"/>
      <c r="C28" s="14">
        <v>36</v>
      </c>
      <c r="D28" s="16"/>
      <c r="E28" s="16"/>
      <c r="F28" s="14">
        <v>50</v>
      </c>
      <c r="G28" s="14">
        <v>139</v>
      </c>
      <c r="H28" s="14"/>
      <c r="I28" s="14"/>
      <c r="J28" s="14">
        <v>16</v>
      </c>
      <c r="K28" s="14"/>
      <c r="L28" s="16"/>
      <c r="M28" s="14"/>
      <c r="N28" s="14"/>
      <c r="O28" s="14"/>
      <c r="P28" s="14"/>
      <c r="Q28" s="16">
        <v>6</v>
      </c>
      <c r="R28" s="14">
        <v>1</v>
      </c>
      <c r="S28" s="14">
        <v>89</v>
      </c>
      <c r="T28" s="14"/>
      <c r="U28" s="14">
        <v>41</v>
      </c>
      <c r="V28" s="14"/>
      <c r="W28" s="14"/>
      <c r="X28" s="14"/>
      <c r="Y28" s="14">
        <v>16</v>
      </c>
      <c r="Z28" s="20"/>
      <c r="AA28" s="18">
        <f>SUM(C28:Y28)</f>
        <v>394</v>
      </c>
      <c r="AB28" s="19"/>
      <c r="AC28" s="19">
        <f>(AA28/7)</f>
        <v>56.285714285714285</v>
      </c>
    </row>
    <row r="29" spans="1:29" x14ac:dyDescent="0.3">
      <c r="A29" s="14">
        <v>14</v>
      </c>
      <c r="B29" s="15" t="s">
        <v>95</v>
      </c>
      <c r="C29" s="14" t="s">
        <v>102</v>
      </c>
      <c r="D29" s="16" t="s">
        <v>102</v>
      </c>
      <c r="E29" s="16" t="s">
        <v>102</v>
      </c>
      <c r="F29" s="14">
        <v>9</v>
      </c>
      <c r="G29" s="14">
        <v>9</v>
      </c>
      <c r="H29" s="16" t="s">
        <v>102</v>
      </c>
      <c r="I29" s="16" t="s">
        <v>102</v>
      </c>
      <c r="J29" s="16" t="s">
        <v>102</v>
      </c>
      <c r="K29" s="14">
        <v>9</v>
      </c>
      <c r="L29" s="16" t="s">
        <v>102</v>
      </c>
      <c r="M29" s="14">
        <v>9</v>
      </c>
      <c r="N29" s="16" t="s">
        <v>102</v>
      </c>
      <c r="O29" s="16" t="s">
        <v>102</v>
      </c>
      <c r="P29" s="16" t="s">
        <v>102</v>
      </c>
      <c r="Q29" s="16" t="s">
        <v>102</v>
      </c>
      <c r="R29" s="16" t="s">
        <v>102</v>
      </c>
      <c r="S29" s="14">
        <v>9</v>
      </c>
      <c r="T29" s="16" t="s">
        <v>102</v>
      </c>
      <c r="U29" s="14">
        <v>6</v>
      </c>
      <c r="V29" s="16" t="s">
        <v>102</v>
      </c>
      <c r="W29" s="16" t="s">
        <v>102</v>
      </c>
      <c r="X29" s="16" t="s">
        <v>102</v>
      </c>
      <c r="Y29" s="14">
        <v>7</v>
      </c>
      <c r="Z29" s="17">
        <f>SUM(C29:Y29)</f>
        <v>58</v>
      </c>
      <c r="AA29" s="18"/>
      <c r="AB29" s="20"/>
      <c r="AC29" s="19"/>
    </row>
    <row r="30" spans="1:29" x14ac:dyDescent="0.3">
      <c r="A30" s="14"/>
      <c r="B30" s="15"/>
      <c r="C30" s="14"/>
      <c r="D30" s="16"/>
      <c r="E30" s="16"/>
      <c r="F30" s="14">
        <v>11</v>
      </c>
      <c r="G30" s="14">
        <v>93</v>
      </c>
      <c r="H30" s="14"/>
      <c r="I30" s="14"/>
      <c r="J30" s="14"/>
      <c r="K30" s="14">
        <v>58</v>
      </c>
      <c r="L30" s="16"/>
      <c r="M30" s="14">
        <v>79</v>
      </c>
      <c r="N30" s="14"/>
      <c r="O30" s="14"/>
      <c r="P30" s="14"/>
      <c r="Q30" s="16"/>
      <c r="R30" s="14"/>
      <c r="S30" s="14">
        <v>37</v>
      </c>
      <c r="T30" s="14"/>
      <c r="U30" s="14">
        <v>26</v>
      </c>
      <c r="V30" s="14"/>
      <c r="W30" s="14"/>
      <c r="X30" s="14"/>
      <c r="Y30" s="14">
        <v>62</v>
      </c>
      <c r="Z30" s="20"/>
      <c r="AA30" s="18">
        <f>SUM(C30:Y30)</f>
        <v>366</v>
      </c>
      <c r="AB30" s="19"/>
      <c r="AC30" s="19">
        <f>(AA30/4)</f>
        <v>91.5</v>
      </c>
    </row>
    <row r="31" spans="1:29" x14ac:dyDescent="0.3">
      <c r="A31" s="14">
        <v>15</v>
      </c>
      <c r="B31" s="15" t="s">
        <v>22</v>
      </c>
      <c r="C31" s="16" t="s">
        <v>102</v>
      </c>
      <c r="D31" s="16">
        <v>9</v>
      </c>
      <c r="E31" s="16">
        <v>10</v>
      </c>
      <c r="F31" s="16" t="s">
        <v>102</v>
      </c>
      <c r="G31" s="16">
        <v>10</v>
      </c>
      <c r="H31" s="14">
        <v>9</v>
      </c>
      <c r="I31" s="16" t="s">
        <v>102</v>
      </c>
      <c r="J31" s="16">
        <v>8</v>
      </c>
      <c r="K31" s="16">
        <v>9</v>
      </c>
      <c r="L31" s="16" t="s">
        <v>102</v>
      </c>
      <c r="M31" s="16">
        <v>10</v>
      </c>
      <c r="N31" s="16">
        <v>9</v>
      </c>
      <c r="O31" s="16">
        <v>10</v>
      </c>
      <c r="P31" s="16">
        <v>10</v>
      </c>
      <c r="Q31" s="16" t="s">
        <v>102</v>
      </c>
      <c r="R31" s="16" t="s">
        <v>102</v>
      </c>
      <c r="S31" s="16">
        <v>9</v>
      </c>
      <c r="T31" s="16">
        <v>10</v>
      </c>
      <c r="U31" s="14">
        <v>5</v>
      </c>
      <c r="V31" s="16" t="s">
        <v>102</v>
      </c>
      <c r="W31" s="16" t="s">
        <v>102</v>
      </c>
      <c r="X31" s="16" t="s">
        <v>102</v>
      </c>
      <c r="Y31" s="16">
        <v>4</v>
      </c>
      <c r="Z31" s="17">
        <f>SUM(C31:Y31)</f>
        <v>122</v>
      </c>
      <c r="AA31" s="18"/>
      <c r="AB31" s="20">
        <f>Z31+1*(Z31/11)</f>
        <v>133.09090909090909</v>
      </c>
      <c r="AC31" s="19"/>
    </row>
    <row r="32" spans="1:29" x14ac:dyDescent="0.3">
      <c r="A32" s="14"/>
      <c r="B32" s="15"/>
      <c r="C32" s="14"/>
      <c r="D32" s="16">
        <v>57</v>
      </c>
      <c r="E32" s="16">
        <v>35</v>
      </c>
      <c r="F32" s="14"/>
      <c r="G32" s="14">
        <v>15</v>
      </c>
      <c r="H32" s="14">
        <v>89</v>
      </c>
      <c r="I32" s="14"/>
      <c r="J32" s="14">
        <v>33</v>
      </c>
      <c r="K32" s="14">
        <v>40</v>
      </c>
      <c r="L32" s="16"/>
      <c r="M32" s="14">
        <v>24</v>
      </c>
      <c r="N32" s="14">
        <v>59</v>
      </c>
      <c r="O32" s="14">
        <v>20</v>
      </c>
      <c r="P32" s="14">
        <v>30</v>
      </c>
      <c r="Q32" s="14"/>
      <c r="R32" s="14"/>
      <c r="S32" s="14">
        <v>54</v>
      </c>
      <c r="T32" s="14">
        <v>12</v>
      </c>
      <c r="U32" s="14">
        <v>53</v>
      </c>
      <c r="V32" s="14"/>
      <c r="W32" s="14"/>
      <c r="X32" s="14"/>
      <c r="Y32" s="14">
        <v>102</v>
      </c>
      <c r="Z32" s="20"/>
      <c r="AA32" s="18">
        <f>SUM(C32:Y32)</f>
        <v>623</v>
      </c>
      <c r="AB32" s="19"/>
      <c r="AC32" s="19">
        <f>(AA32/11)</f>
        <v>56.636363636363633</v>
      </c>
    </row>
    <row r="33" spans="1:29" x14ac:dyDescent="0.3">
      <c r="A33" s="14">
        <v>16</v>
      </c>
      <c r="B33" s="15" t="s">
        <v>87</v>
      </c>
      <c r="C33" s="14" t="s">
        <v>102</v>
      </c>
      <c r="D33" s="16" t="s">
        <v>102</v>
      </c>
      <c r="E33" s="16" t="s">
        <v>102</v>
      </c>
      <c r="F33" s="14">
        <v>9</v>
      </c>
      <c r="G33" s="14">
        <v>9</v>
      </c>
      <c r="H33" s="16" t="s">
        <v>102</v>
      </c>
      <c r="I33" s="16" t="s">
        <v>102</v>
      </c>
      <c r="J33" s="14">
        <v>7</v>
      </c>
      <c r="K33" s="14">
        <v>9</v>
      </c>
      <c r="L33" s="16">
        <v>7</v>
      </c>
      <c r="M33" s="14">
        <v>9</v>
      </c>
      <c r="N33" s="16" t="s">
        <v>102</v>
      </c>
      <c r="O33" s="16" t="s">
        <v>102</v>
      </c>
      <c r="P33" s="16" t="s">
        <v>102</v>
      </c>
      <c r="Q33" s="14">
        <v>5</v>
      </c>
      <c r="R33" s="16" t="s">
        <v>102</v>
      </c>
      <c r="S33" s="14">
        <v>9</v>
      </c>
      <c r="T33" s="16" t="s">
        <v>102</v>
      </c>
      <c r="U33" s="16" t="s">
        <v>102</v>
      </c>
      <c r="V33" s="16" t="s">
        <v>102</v>
      </c>
      <c r="W33" s="16" t="s">
        <v>102</v>
      </c>
      <c r="X33" s="16" t="s">
        <v>102</v>
      </c>
      <c r="Y33" s="14">
        <v>6</v>
      </c>
      <c r="Z33" s="17">
        <f>SUM(C33:Y33)</f>
        <v>70</v>
      </c>
      <c r="AA33" s="18"/>
      <c r="AB33" s="19">
        <v>106</v>
      </c>
      <c r="AC33" s="19"/>
    </row>
    <row r="34" spans="1:29" x14ac:dyDescent="0.3">
      <c r="A34" s="14"/>
      <c r="B34" s="15"/>
      <c r="C34" s="14"/>
      <c r="D34" s="16"/>
      <c r="E34" s="16"/>
      <c r="F34" s="14">
        <v>10</v>
      </c>
      <c r="G34" s="14">
        <v>83</v>
      </c>
      <c r="H34" s="14"/>
      <c r="I34" s="14"/>
      <c r="J34" s="14">
        <v>46</v>
      </c>
      <c r="K34" s="14">
        <v>42</v>
      </c>
      <c r="L34" s="16">
        <v>44</v>
      </c>
      <c r="M34" s="14">
        <v>96</v>
      </c>
      <c r="N34" s="14"/>
      <c r="O34" s="14"/>
      <c r="P34" s="14"/>
      <c r="Q34" s="14">
        <v>42</v>
      </c>
      <c r="R34" s="14"/>
      <c r="S34" s="14">
        <v>28</v>
      </c>
      <c r="T34" s="14"/>
      <c r="U34" s="14"/>
      <c r="V34" s="14"/>
      <c r="W34" s="14"/>
      <c r="X34" s="14"/>
      <c r="Y34" s="14">
        <v>74</v>
      </c>
      <c r="Z34" s="20"/>
      <c r="AA34" s="18">
        <f>SUM(C34:Y34)</f>
        <v>465</v>
      </c>
      <c r="AB34" s="19"/>
      <c r="AC34" s="19">
        <f>(AA34/12)</f>
        <v>38.75</v>
      </c>
    </row>
    <row r="35" spans="1:29" x14ac:dyDescent="0.3">
      <c r="A35" s="14">
        <v>17</v>
      </c>
      <c r="B35" s="15" t="s">
        <v>96</v>
      </c>
      <c r="C35" s="14">
        <v>6</v>
      </c>
      <c r="D35" s="16" t="s">
        <v>102</v>
      </c>
      <c r="E35" s="16">
        <v>9</v>
      </c>
      <c r="F35" s="14">
        <v>7</v>
      </c>
      <c r="G35" s="16" t="s">
        <v>102</v>
      </c>
      <c r="H35" s="14">
        <v>10</v>
      </c>
      <c r="I35" s="16" t="s">
        <v>102</v>
      </c>
      <c r="J35" s="14">
        <v>4</v>
      </c>
      <c r="K35" s="14">
        <v>9</v>
      </c>
      <c r="L35" s="16">
        <v>9</v>
      </c>
      <c r="M35" s="14">
        <v>8</v>
      </c>
      <c r="N35" s="14">
        <v>9</v>
      </c>
      <c r="O35" s="16" t="s">
        <v>102</v>
      </c>
      <c r="P35" s="14">
        <v>9</v>
      </c>
      <c r="Q35" s="16" t="s">
        <v>102</v>
      </c>
      <c r="R35" s="14">
        <v>9</v>
      </c>
      <c r="S35" s="14">
        <v>9</v>
      </c>
      <c r="T35" s="14">
        <v>10</v>
      </c>
      <c r="U35" s="14">
        <v>7</v>
      </c>
      <c r="V35" s="14">
        <v>4</v>
      </c>
      <c r="W35" s="14">
        <v>10</v>
      </c>
      <c r="X35" s="14">
        <v>7</v>
      </c>
      <c r="Y35" s="14">
        <v>9</v>
      </c>
      <c r="Z35" s="17">
        <f>SUM(C35:Y35)</f>
        <v>145</v>
      </c>
      <c r="AA35" s="18"/>
      <c r="AB35" s="20"/>
      <c r="AC35" s="19"/>
    </row>
    <row r="36" spans="1:29" x14ac:dyDescent="0.3">
      <c r="A36" s="14"/>
      <c r="B36" s="15"/>
      <c r="C36" s="14">
        <v>21</v>
      </c>
      <c r="D36" s="16"/>
      <c r="E36" s="16">
        <v>60</v>
      </c>
      <c r="F36" s="14">
        <v>66</v>
      </c>
      <c r="G36" s="14"/>
      <c r="H36" s="14">
        <v>7</v>
      </c>
      <c r="I36" s="14"/>
      <c r="J36" s="14">
        <v>126</v>
      </c>
      <c r="K36" s="14">
        <v>30</v>
      </c>
      <c r="L36" s="16">
        <v>15</v>
      </c>
      <c r="M36" s="14">
        <v>117</v>
      </c>
      <c r="N36" s="14">
        <v>76</v>
      </c>
      <c r="O36" s="14"/>
      <c r="P36" s="14">
        <v>73</v>
      </c>
      <c r="Q36" s="14"/>
      <c r="R36" s="14">
        <v>10</v>
      </c>
      <c r="S36" s="14">
        <v>31</v>
      </c>
      <c r="T36" s="14">
        <v>15</v>
      </c>
      <c r="U36" s="14">
        <v>16</v>
      </c>
      <c r="V36" s="14">
        <v>38</v>
      </c>
      <c r="W36" s="14">
        <v>14</v>
      </c>
      <c r="X36" s="14">
        <v>105</v>
      </c>
      <c r="Y36" s="14">
        <v>15</v>
      </c>
      <c r="Z36" s="20"/>
      <c r="AA36" s="18">
        <f>SUM(C36:Y36)</f>
        <v>835</v>
      </c>
      <c r="AB36" s="19"/>
      <c r="AC36" s="19">
        <f>(AA36/4)</f>
        <v>208.75</v>
      </c>
    </row>
    <row r="37" spans="1:29" x14ac:dyDescent="0.3">
      <c r="A37" s="14">
        <v>18</v>
      </c>
      <c r="B37" s="15" t="s">
        <v>97</v>
      </c>
      <c r="C37" s="14" t="s">
        <v>102</v>
      </c>
      <c r="D37" s="16">
        <v>10</v>
      </c>
      <c r="E37" s="16">
        <v>9</v>
      </c>
      <c r="F37" s="16" t="s">
        <v>102</v>
      </c>
      <c r="G37" s="16" t="s">
        <v>102</v>
      </c>
      <c r="H37" s="14">
        <v>10</v>
      </c>
      <c r="I37" s="14">
        <v>10</v>
      </c>
      <c r="J37" s="14">
        <v>5</v>
      </c>
      <c r="K37" s="16" t="s">
        <v>102</v>
      </c>
      <c r="L37" s="16" t="s">
        <v>102</v>
      </c>
      <c r="M37" s="16">
        <v>9</v>
      </c>
      <c r="N37" s="16">
        <v>9</v>
      </c>
      <c r="O37" s="14">
        <v>10</v>
      </c>
      <c r="P37" s="39" t="s">
        <v>101</v>
      </c>
      <c r="Q37" s="16" t="s">
        <v>102</v>
      </c>
      <c r="R37" s="16" t="s">
        <v>102</v>
      </c>
      <c r="S37" s="16" t="s">
        <v>102</v>
      </c>
      <c r="T37" s="14">
        <v>10</v>
      </c>
      <c r="U37" s="16" t="s">
        <v>102</v>
      </c>
      <c r="V37" s="16" t="s">
        <v>102</v>
      </c>
      <c r="W37" s="16">
        <v>10</v>
      </c>
      <c r="X37" s="16" t="s">
        <v>102</v>
      </c>
      <c r="Y37" s="14" t="s">
        <v>102</v>
      </c>
      <c r="Z37" s="17">
        <f>SUM(C37:Y37)</f>
        <v>92</v>
      </c>
      <c r="AA37" s="18"/>
      <c r="AB37" s="20">
        <f>Z37+1*(Z37/11)</f>
        <v>100.36363636363636</v>
      </c>
      <c r="AC37" s="19"/>
    </row>
    <row r="38" spans="1:29" x14ac:dyDescent="0.3">
      <c r="A38" s="14"/>
      <c r="B38" s="15"/>
      <c r="C38" s="14"/>
      <c r="D38" s="16">
        <v>51</v>
      </c>
      <c r="E38" s="16">
        <v>110</v>
      </c>
      <c r="F38" s="14"/>
      <c r="G38" s="14"/>
      <c r="H38" s="14">
        <v>75</v>
      </c>
      <c r="I38" s="14">
        <v>1</v>
      </c>
      <c r="J38" s="14">
        <v>79</v>
      </c>
      <c r="K38" s="14"/>
      <c r="L38" s="16"/>
      <c r="M38" s="14">
        <v>78</v>
      </c>
      <c r="N38" s="14">
        <v>42</v>
      </c>
      <c r="O38" s="14">
        <v>8</v>
      </c>
      <c r="P38" s="14"/>
      <c r="Q38" s="14"/>
      <c r="R38" s="14"/>
      <c r="S38" s="14"/>
      <c r="T38" s="14">
        <v>1</v>
      </c>
      <c r="U38" s="14"/>
      <c r="V38" s="14"/>
      <c r="W38" s="14">
        <v>60</v>
      </c>
      <c r="X38" s="14"/>
      <c r="Y38" s="14"/>
      <c r="Z38" s="20"/>
      <c r="AA38" s="18">
        <f>SUM(C38:Y38)</f>
        <v>505</v>
      </c>
      <c r="AB38" s="19"/>
      <c r="AC38" s="19">
        <f>(AA38/11)</f>
        <v>45.909090909090907</v>
      </c>
    </row>
    <row r="39" spans="1:29" x14ac:dyDescent="0.3">
      <c r="A39" s="14">
        <v>19</v>
      </c>
      <c r="B39" s="15" t="s">
        <v>23</v>
      </c>
      <c r="C39" s="16" t="s">
        <v>102</v>
      </c>
      <c r="D39" s="16" t="s">
        <v>102</v>
      </c>
      <c r="E39" s="16" t="s">
        <v>102</v>
      </c>
      <c r="F39" s="16" t="s">
        <v>102</v>
      </c>
      <c r="G39" s="16" t="s">
        <v>102</v>
      </c>
      <c r="H39" s="16" t="s">
        <v>102</v>
      </c>
      <c r="I39" s="16" t="s">
        <v>102</v>
      </c>
      <c r="J39" s="16" t="s">
        <v>102</v>
      </c>
      <c r="K39" s="16" t="s">
        <v>102</v>
      </c>
      <c r="L39" s="16" t="s">
        <v>102</v>
      </c>
      <c r="M39" s="16" t="s">
        <v>102</v>
      </c>
      <c r="N39" s="16" t="s">
        <v>102</v>
      </c>
      <c r="O39" s="16" t="s">
        <v>102</v>
      </c>
      <c r="P39" s="16" t="s">
        <v>102</v>
      </c>
      <c r="Q39" s="16" t="s">
        <v>102</v>
      </c>
      <c r="R39" s="16" t="s">
        <v>102</v>
      </c>
      <c r="S39" s="16" t="s">
        <v>102</v>
      </c>
      <c r="T39" s="16" t="s">
        <v>102</v>
      </c>
      <c r="U39" s="16" t="s">
        <v>102</v>
      </c>
      <c r="V39" s="16" t="s">
        <v>102</v>
      </c>
      <c r="W39" s="16" t="s">
        <v>102</v>
      </c>
      <c r="X39" s="16" t="s">
        <v>102</v>
      </c>
      <c r="Y39" s="14" t="s">
        <v>102</v>
      </c>
      <c r="Z39" s="17">
        <f>SUM(C39:Y39)</f>
        <v>0</v>
      </c>
      <c r="AA39" s="18"/>
      <c r="AB39" s="19">
        <v>14</v>
      </c>
      <c r="AC39" s="19"/>
    </row>
    <row r="40" spans="1:29" x14ac:dyDescent="0.3">
      <c r="A40" s="14"/>
      <c r="B40" s="15"/>
      <c r="C40" s="14"/>
      <c r="D40" s="16"/>
      <c r="E40" s="16"/>
      <c r="F40" s="14"/>
      <c r="G40" s="14"/>
      <c r="H40" s="16"/>
      <c r="I40" s="16"/>
      <c r="J40" s="14"/>
      <c r="K40" s="14"/>
      <c r="L40" s="16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20"/>
      <c r="AA40" s="18">
        <f>SUM(C40:Y40)</f>
        <v>0</v>
      </c>
      <c r="AB40" s="19"/>
      <c r="AC40" s="19">
        <f>(AA40/2)</f>
        <v>0</v>
      </c>
    </row>
    <row r="41" spans="1:29" x14ac:dyDescent="0.3">
      <c r="A41" s="14">
        <v>20</v>
      </c>
      <c r="B41" s="15" t="s">
        <v>24</v>
      </c>
      <c r="C41" s="16" t="s">
        <v>102</v>
      </c>
      <c r="D41" s="16" t="s">
        <v>102</v>
      </c>
      <c r="E41" s="16" t="s">
        <v>102</v>
      </c>
      <c r="F41" s="16" t="s">
        <v>102</v>
      </c>
      <c r="G41" s="16" t="s">
        <v>102</v>
      </c>
      <c r="H41" s="16" t="s">
        <v>102</v>
      </c>
      <c r="I41" s="16" t="s">
        <v>102</v>
      </c>
      <c r="J41" s="16" t="s">
        <v>102</v>
      </c>
      <c r="K41" s="16" t="s">
        <v>102</v>
      </c>
      <c r="L41" s="16" t="s">
        <v>102</v>
      </c>
      <c r="M41" s="16" t="s">
        <v>102</v>
      </c>
      <c r="N41" s="16" t="s">
        <v>102</v>
      </c>
      <c r="O41" s="16" t="s">
        <v>102</v>
      </c>
      <c r="P41" s="16" t="s">
        <v>102</v>
      </c>
      <c r="Q41" s="16" t="s">
        <v>102</v>
      </c>
      <c r="R41" s="16" t="s">
        <v>102</v>
      </c>
      <c r="S41" s="16" t="s">
        <v>102</v>
      </c>
      <c r="T41" s="16" t="s">
        <v>102</v>
      </c>
      <c r="U41" s="16" t="s">
        <v>102</v>
      </c>
      <c r="V41" s="16" t="s">
        <v>102</v>
      </c>
      <c r="W41" s="16" t="s">
        <v>102</v>
      </c>
      <c r="X41" s="16" t="s">
        <v>102</v>
      </c>
      <c r="Y41" s="14" t="s">
        <v>102</v>
      </c>
      <c r="Z41" s="17">
        <f>SUM(C41:Y41)</f>
        <v>0</v>
      </c>
      <c r="AA41" s="18"/>
      <c r="AB41" s="19">
        <v>0</v>
      </c>
      <c r="AC41" s="19"/>
    </row>
    <row r="42" spans="1:29" x14ac:dyDescent="0.3">
      <c r="A42" s="14"/>
      <c r="B42" s="15"/>
      <c r="C42" s="16"/>
      <c r="D42" s="16"/>
      <c r="E42" s="16"/>
      <c r="F42" s="14"/>
      <c r="G42" s="14"/>
      <c r="H42" s="14"/>
      <c r="I42" s="14"/>
      <c r="J42" s="14"/>
      <c r="K42" s="14"/>
      <c r="L42" s="16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7"/>
      <c r="AA42" s="18">
        <f>SUM(C42:Y42)</f>
        <v>0</v>
      </c>
      <c r="AB42" s="19"/>
      <c r="AC42" s="19">
        <f>(AA42/9)</f>
        <v>0</v>
      </c>
    </row>
    <row r="43" spans="1:29" x14ac:dyDescent="0.3">
      <c r="A43" s="14">
        <v>21</v>
      </c>
      <c r="B43" s="15" t="s">
        <v>25</v>
      </c>
      <c r="C43" s="16">
        <v>5</v>
      </c>
      <c r="D43" s="16" t="s">
        <v>102</v>
      </c>
      <c r="E43" s="16">
        <v>8</v>
      </c>
      <c r="F43" s="14">
        <v>8</v>
      </c>
      <c r="G43" s="16">
        <v>9</v>
      </c>
      <c r="H43" s="14">
        <v>10</v>
      </c>
      <c r="I43" s="16" t="s">
        <v>102</v>
      </c>
      <c r="J43" s="16">
        <v>10</v>
      </c>
      <c r="K43" s="16" t="s">
        <v>102</v>
      </c>
      <c r="L43" s="16" t="s">
        <v>102</v>
      </c>
      <c r="M43" s="16" t="s">
        <v>102</v>
      </c>
      <c r="N43" s="16">
        <v>10</v>
      </c>
      <c r="O43" s="16" t="s">
        <v>102</v>
      </c>
      <c r="P43" s="16">
        <v>10</v>
      </c>
      <c r="Q43" s="14">
        <v>10</v>
      </c>
      <c r="R43" s="14">
        <v>9</v>
      </c>
      <c r="S43" s="16">
        <v>8</v>
      </c>
      <c r="T43" s="16">
        <v>10</v>
      </c>
      <c r="U43" s="16">
        <v>6</v>
      </c>
      <c r="V43" s="16">
        <v>4</v>
      </c>
      <c r="W43" s="16" t="s">
        <v>102</v>
      </c>
      <c r="X43" s="16" t="s">
        <v>102</v>
      </c>
      <c r="Y43" s="14" t="s">
        <v>102</v>
      </c>
      <c r="Z43" s="17">
        <f>SUM(C43:Y43)</f>
        <v>117</v>
      </c>
      <c r="AA43" s="18"/>
      <c r="AB43" s="19">
        <v>107</v>
      </c>
      <c r="AC43" s="19"/>
    </row>
    <row r="44" spans="1:29" x14ac:dyDescent="0.3">
      <c r="A44" s="14"/>
      <c r="B44" s="15"/>
      <c r="C44" s="14">
        <v>24</v>
      </c>
      <c r="D44" s="16"/>
      <c r="E44" s="16">
        <v>123</v>
      </c>
      <c r="F44" s="14">
        <v>60</v>
      </c>
      <c r="G44" s="14">
        <v>65</v>
      </c>
      <c r="H44" s="14">
        <v>43</v>
      </c>
      <c r="I44" s="14"/>
      <c r="J44" s="14">
        <v>8</v>
      </c>
      <c r="K44" s="14"/>
      <c r="L44" s="16"/>
      <c r="M44" s="14"/>
      <c r="N44" s="14">
        <v>17</v>
      </c>
      <c r="O44" s="16"/>
      <c r="P44" s="14">
        <v>24</v>
      </c>
      <c r="Q44" s="14">
        <v>10</v>
      </c>
      <c r="R44" s="14">
        <v>17</v>
      </c>
      <c r="S44" s="14">
        <v>118</v>
      </c>
      <c r="T44" s="14">
        <v>46</v>
      </c>
      <c r="U44" s="14">
        <v>33</v>
      </c>
      <c r="V44" s="14">
        <v>24</v>
      </c>
      <c r="W44" s="14"/>
      <c r="X44" s="14"/>
      <c r="Y44" s="14"/>
      <c r="Z44" s="20"/>
      <c r="AA44" s="18">
        <f>SUM(C44:Y44)</f>
        <v>612</v>
      </c>
      <c r="AB44" s="19"/>
      <c r="AC44" s="19">
        <f>(AA44/12)</f>
        <v>51</v>
      </c>
    </row>
    <row r="45" spans="1:29" x14ac:dyDescent="0.3">
      <c r="A45" s="14">
        <v>22</v>
      </c>
      <c r="B45" s="15" t="s">
        <v>26</v>
      </c>
      <c r="C45" s="16">
        <v>4</v>
      </c>
      <c r="D45" s="16" t="s">
        <v>102</v>
      </c>
      <c r="E45" s="16">
        <v>9</v>
      </c>
      <c r="F45" s="14">
        <v>9</v>
      </c>
      <c r="G45" s="16">
        <v>9</v>
      </c>
      <c r="H45" s="16">
        <v>9</v>
      </c>
      <c r="I45" s="16" t="s">
        <v>102</v>
      </c>
      <c r="J45" s="16">
        <v>10</v>
      </c>
      <c r="K45" s="14">
        <v>9</v>
      </c>
      <c r="L45" s="16" t="s">
        <v>102</v>
      </c>
      <c r="M45" s="16">
        <v>10</v>
      </c>
      <c r="N45" s="16" t="s">
        <v>102</v>
      </c>
      <c r="O45" s="16" t="s">
        <v>102</v>
      </c>
      <c r="P45" s="16">
        <v>10</v>
      </c>
      <c r="Q45" s="14">
        <v>9</v>
      </c>
      <c r="R45" s="14">
        <v>9</v>
      </c>
      <c r="S45" s="14">
        <v>8</v>
      </c>
      <c r="T45" s="16">
        <v>10</v>
      </c>
      <c r="U45" s="16">
        <v>7</v>
      </c>
      <c r="V45" s="16" t="s">
        <v>102</v>
      </c>
      <c r="W45" s="16" t="s">
        <v>102</v>
      </c>
      <c r="X45" s="16">
        <v>10</v>
      </c>
      <c r="Y45" s="14" t="s">
        <v>102</v>
      </c>
      <c r="Z45" s="17">
        <f>SUM(C45:Y45)</f>
        <v>132</v>
      </c>
      <c r="AA45" s="18"/>
      <c r="AB45" s="19">
        <v>108</v>
      </c>
      <c r="AC45" s="19"/>
    </row>
    <row r="46" spans="1:29" x14ac:dyDescent="0.3">
      <c r="A46" s="14"/>
      <c r="B46" s="15"/>
      <c r="C46" s="14">
        <v>25</v>
      </c>
      <c r="D46" s="16"/>
      <c r="E46" s="16">
        <v>103</v>
      </c>
      <c r="F46" s="14">
        <v>12</v>
      </c>
      <c r="G46" s="14">
        <v>55</v>
      </c>
      <c r="H46" s="14">
        <v>83</v>
      </c>
      <c r="I46" s="14"/>
      <c r="J46" s="14">
        <v>11</v>
      </c>
      <c r="K46" s="14">
        <v>66</v>
      </c>
      <c r="L46" s="16"/>
      <c r="M46" s="14">
        <v>7</v>
      </c>
      <c r="N46" s="14"/>
      <c r="O46" s="14"/>
      <c r="P46" s="14">
        <v>20</v>
      </c>
      <c r="Q46" s="14">
        <v>14</v>
      </c>
      <c r="R46" s="14">
        <v>16</v>
      </c>
      <c r="S46" s="14">
        <v>152</v>
      </c>
      <c r="T46" s="14">
        <v>28</v>
      </c>
      <c r="U46" s="14">
        <v>20</v>
      </c>
      <c r="V46" s="14"/>
      <c r="W46" s="14"/>
      <c r="X46" s="14">
        <v>28</v>
      </c>
      <c r="Y46" s="14"/>
      <c r="Z46" s="20"/>
      <c r="AA46" s="18">
        <f>SUM(C46:Y46)</f>
        <v>640</v>
      </c>
      <c r="AB46" s="19"/>
      <c r="AC46" s="19">
        <f>(AA46/12)</f>
        <v>53.333333333333336</v>
      </c>
    </row>
    <row r="47" spans="1:29" x14ac:dyDescent="0.3">
      <c r="A47" s="14">
        <v>23</v>
      </c>
      <c r="B47" s="15" t="s">
        <v>27</v>
      </c>
      <c r="C47" s="14">
        <v>10</v>
      </c>
      <c r="D47" s="16">
        <v>10</v>
      </c>
      <c r="E47" s="16" t="s">
        <v>102</v>
      </c>
      <c r="F47" s="16">
        <v>8</v>
      </c>
      <c r="G47" s="14">
        <v>7</v>
      </c>
      <c r="H47" s="16" t="s">
        <v>102</v>
      </c>
      <c r="I47" s="16">
        <v>9</v>
      </c>
      <c r="J47" s="16">
        <v>5</v>
      </c>
      <c r="K47" s="14">
        <v>9</v>
      </c>
      <c r="L47" s="16">
        <v>9</v>
      </c>
      <c r="M47" s="16">
        <v>9</v>
      </c>
      <c r="N47" s="14">
        <v>9</v>
      </c>
      <c r="O47" s="16">
        <v>10</v>
      </c>
      <c r="P47" s="39" t="s">
        <v>101</v>
      </c>
      <c r="Q47" s="14">
        <v>8</v>
      </c>
      <c r="R47" s="14">
        <v>9</v>
      </c>
      <c r="S47" s="16">
        <v>9</v>
      </c>
      <c r="T47" s="14">
        <v>10</v>
      </c>
      <c r="U47" s="14">
        <v>4</v>
      </c>
      <c r="V47" s="14">
        <v>9</v>
      </c>
      <c r="W47" s="14">
        <v>10</v>
      </c>
      <c r="X47" s="14">
        <v>10</v>
      </c>
      <c r="Y47" s="14">
        <v>4</v>
      </c>
      <c r="Z47" s="17">
        <f>SUM(C47:Y47)</f>
        <v>168</v>
      </c>
      <c r="AA47" s="18"/>
      <c r="AB47" s="20">
        <f>Z47+2*(Z47/10)</f>
        <v>201.6</v>
      </c>
      <c r="AC47" s="19"/>
    </row>
    <row r="48" spans="1:29" x14ac:dyDescent="0.3">
      <c r="A48" s="14"/>
      <c r="B48" s="15"/>
      <c r="C48" s="14">
        <v>2</v>
      </c>
      <c r="D48" s="16">
        <v>29</v>
      </c>
      <c r="E48" s="16"/>
      <c r="F48" s="14">
        <v>61</v>
      </c>
      <c r="G48" s="14">
        <v>154</v>
      </c>
      <c r="H48" s="14"/>
      <c r="I48" s="14">
        <v>6</v>
      </c>
      <c r="J48" s="14">
        <v>74</v>
      </c>
      <c r="K48" s="14">
        <v>53</v>
      </c>
      <c r="L48" s="16">
        <v>17</v>
      </c>
      <c r="M48" s="14">
        <v>85</v>
      </c>
      <c r="N48" s="14">
        <v>63</v>
      </c>
      <c r="O48" s="14">
        <v>19</v>
      </c>
      <c r="P48" s="14"/>
      <c r="Q48" s="14">
        <v>23</v>
      </c>
      <c r="R48" s="14">
        <v>11</v>
      </c>
      <c r="S48" s="14">
        <v>60</v>
      </c>
      <c r="T48" s="14">
        <v>27</v>
      </c>
      <c r="U48" s="14">
        <v>66</v>
      </c>
      <c r="V48" s="14">
        <v>4</v>
      </c>
      <c r="W48" s="14">
        <v>40</v>
      </c>
      <c r="X48" s="14">
        <v>7</v>
      </c>
      <c r="Y48" s="14">
        <v>103</v>
      </c>
      <c r="Z48" s="20"/>
      <c r="AA48" s="18">
        <f>SUM(C48:Y48)</f>
        <v>904</v>
      </c>
      <c r="AB48" s="19"/>
      <c r="AC48" s="19">
        <f>(AA48/9)</f>
        <v>100.44444444444444</v>
      </c>
    </row>
    <row r="49" spans="1:29" x14ac:dyDescent="0.3">
      <c r="A49" s="14">
        <v>24</v>
      </c>
      <c r="B49" s="15" t="s">
        <v>28</v>
      </c>
      <c r="C49" s="16" t="s">
        <v>102</v>
      </c>
      <c r="D49" s="16" t="s">
        <v>102</v>
      </c>
      <c r="E49" s="16" t="s">
        <v>102</v>
      </c>
      <c r="F49" s="16" t="s">
        <v>102</v>
      </c>
      <c r="G49" s="16" t="s">
        <v>102</v>
      </c>
      <c r="H49" s="16" t="s">
        <v>102</v>
      </c>
      <c r="I49" s="16" t="s">
        <v>102</v>
      </c>
      <c r="J49" s="16" t="s">
        <v>102</v>
      </c>
      <c r="K49" s="16" t="s">
        <v>102</v>
      </c>
      <c r="L49" s="16" t="s">
        <v>102</v>
      </c>
      <c r="M49" s="16" t="s">
        <v>102</v>
      </c>
      <c r="N49" s="16" t="s">
        <v>102</v>
      </c>
      <c r="O49" s="16" t="s">
        <v>102</v>
      </c>
      <c r="P49" s="16" t="s">
        <v>102</v>
      </c>
      <c r="Q49" s="16" t="s">
        <v>102</v>
      </c>
      <c r="R49" s="16" t="s">
        <v>102</v>
      </c>
      <c r="S49" s="16" t="s">
        <v>102</v>
      </c>
      <c r="T49" s="16" t="s">
        <v>102</v>
      </c>
      <c r="U49" s="16" t="s">
        <v>102</v>
      </c>
      <c r="V49" s="16" t="s">
        <v>102</v>
      </c>
      <c r="W49" s="16" t="s">
        <v>102</v>
      </c>
      <c r="X49" s="16" t="s">
        <v>102</v>
      </c>
      <c r="Y49" s="14" t="s">
        <v>102</v>
      </c>
      <c r="Z49" s="17">
        <f>SUM(C49:Y49)</f>
        <v>0</v>
      </c>
      <c r="AA49" s="18"/>
      <c r="AB49" s="24">
        <v>0</v>
      </c>
      <c r="AC49" s="19"/>
    </row>
    <row r="50" spans="1:29" x14ac:dyDescent="0.3">
      <c r="A50" s="14"/>
      <c r="B50" s="15"/>
      <c r="C50" s="16"/>
      <c r="D50" s="16"/>
      <c r="E50" s="16"/>
      <c r="F50" s="14"/>
      <c r="G50" s="14"/>
      <c r="H50" s="14"/>
      <c r="I50" s="14"/>
      <c r="J50" s="14"/>
      <c r="K50" s="14"/>
      <c r="L50" s="16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7"/>
      <c r="AA50" s="18">
        <f>SUM(C50:Y50)</f>
        <v>0</v>
      </c>
      <c r="AB50" s="19"/>
      <c r="AC50" s="19">
        <f>(AA50/9)</f>
        <v>0</v>
      </c>
    </row>
    <row r="51" spans="1:29" x14ac:dyDescent="0.3">
      <c r="A51" s="14">
        <v>25</v>
      </c>
      <c r="B51" s="15" t="s">
        <v>29</v>
      </c>
      <c r="C51" s="16">
        <v>10</v>
      </c>
      <c r="D51" s="16">
        <v>10</v>
      </c>
      <c r="E51" s="16">
        <v>9</v>
      </c>
      <c r="F51" s="14">
        <v>8</v>
      </c>
      <c r="G51" s="14">
        <v>8</v>
      </c>
      <c r="H51" s="14">
        <v>10</v>
      </c>
      <c r="I51" s="14">
        <v>5</v>
      </c>
      <c r="J51" s="14">
        <v>4</v>
      </c>
      <c r="K51" s="14">
        <v>10</v>
      </c>
      <c r="L51" s="16" t="s">
        <v>102</v>
      </c>
      <c r="M51" s="14">
        <v>9</v>
      </c>
      <c r="N51" s="16">
        <v>9</v>
      </c>
      <c r="O51" s="16">
        <v>10</v>
      </c>
      <c r="P51" s="14">
        <v>10</v>
      </c>
      <c r="Q51" s="14">
        <v>10</v>
      </c>
      <c r="R51" s="16">
        <v>9</v>
      </c>
      <c r="S51" s="14">
        <v>8</v>
      </c>
      <c r="T51" s="39" t="s">
        <v>101</v>
      </c>
      <c r="U51" s="16">
        <v>10</v>
      </c>
      <c r="V51" s="16">
        <v>4</v>
      </c>
      <c r="W51" s="16">
        <v>10</v>
      </c>
      <c r="X51" s="16">
        <v>8</v>
      </c>
      <c r="Y51" s="16">
        <v>8</v>
      </c>
      <c r="Z51" s="17">
        <f>SUM(C51:Y51)</f>
        <v>179</v>
      </c>
      <c r="AA51" s="18"/>
      <c r="AB51" s="20">
        <f>Z51+1*(Z51/11)</f>
        <v>195.27272727272728</v>
      </c>
      <c r="AC51" s="19"/>
    </row>
    <row r="52" spans="1:29" x14ac:dyDescent="0.3">
      <c r="A52" s="14"/>
      <c r="B52" s="15"/>
      <c r="C52" s="14">
        <v>5</v>
      </c>
      <c r="D52" s="16">
        <v>28</v>
      </c>
      <c r="E52" s="16">
        <v>69</v>
      </c>
      <c r="F52" s="14">
        <v>41</v>
      </c>
      <c r="G52" s="14">
        <v>116</v>
      </c>
      <c r="H52" s="14">
        <v>12</v>
      </c>
      <c r="I52" s="14">
        <v>25</v>
      </c>
      <c r="J52" s="14">
        <v>109</v>
      </c>
      <c r="K52" s="14">
        <v>11</v>
      </c>
      <c r="L52" s="16"/>
      <c r="M52" s="14">
        <v>75</v>
      </c>
      <c r="N52" s="14">
        <v>48</v>
      </c>
      <c r="O52" s="14">
        <v>23</v>
      </c>
      <c r="P52" s="14">
        <v>46</v>
      </c>
      <c r="Q52" s="14">
        <v>4</v>
      </c>
      <c r="R52" s="14">
        <v>19</v>
      </c>
      <c r="S52" s="14">
        <v>155</v>
      </c>
      <c r="T52" s="16"/>
      <c r="U52" s="16">
        <v>1</v>
      </c>
      <c r="V52" s="16">
        <v>35</v>
      </c>
      <c r="W52" s="16">
        <v>41</v>
      </c>
      <c r="X52" s="16">
        <v>66</v>
      </c>
      <c r="Y52" s="14">
        <v>32</v>
      </c>
      <c r="Z52" s="20"/>
      <c r="AA52" s="18">
        <f>SUM(C52:Y52)</f>
        <v>961</v>
      </c>
      <c r="AB52" s="19"/>
      <c r="AC52" s="19">
        <f>(AA52/10)</f>
        <v>96.1</v>
      </c>
    </row>
    <row r="53" spans="1:29" x14ac:dyDescent="0.3">
      <c r="A53" s="14">
        <v>26</v>
      </c>
      <c r="B53" s="15" t="s">
        <v>30</v>
      </c>
      <c r="C53" s="16" t="s">
        <v>102</v>
      </c>
      <c r="D53" s="16" t="s">
        <v>102</v>
      </c>
      <c r="E53" s="16" t="s">
        <v>102</v>
      </c>
      <c r="F53" s="16" t="s">
        <v>102</v>
      </c>
      <c r="G53" s="16">
        <v>9</v>
      </c>
      <c r="H53" s="16" t="s">
        <v>102</v>
      </c>
      <c r="I53" s="16" t="s">
        <v>102</v>
      </c>
      <c r="J53" s="16">
        <v>9</v>
      </c>
      <c r="K53" s="16" t="s">
        <v>102</v>
      </c>
      <c r="L53" s="16" t="s">
        <v>102</v>
      </c>
      <c r="M53" s="16">
        <v>4</v>
      </c>
      <c r="N53" s="16" t="s">
        <v>102</v>
      </c>
      <c r="O53" s="16" t="s">
        <v>102</v>
      </c>
      <c r="P53" s="16" t="s">
        <v>102</v>
      </c>
      <c r="Q53" s="16" t="s">
        <v>102</v>
      </c>
      <c r="R53" s="16" t="s">
        <v>102</v>
      </c>
      <c r="S53" s="16">
        <v>9</v>
      </c>
      <c r="T53" s="16" t="s">
        <v>102</v>
      </c>
      <c r="U53" s="16" t="s">
        <v>102</v>
      </c>
      <c r="V53" s="16" t="s">
        <v>102</v>
      </c>
      <c r="W53" s="16" t="s">
        <v>102</v>
      </c>
      <c r="X53" s="16">
        <v>6</v>
      </c>
      <c r="Y53" s="14" t="s">
        <v>102</v>
      </c>
      <c r="Z53" s="17">
        <f>SUM(C53:Y53)</f>
        <v>37</v>
      </c>
      <c r="AA53" s="18"/>
      <c r="AB53" s="24">
        <v>52</v>
      </c>
      <c r="AC53" s="19"/>
    </row>
    <row r="54" spans="1:29" x14ac:dyDescent="0.3">
      <c r="A54" s="14"/>
      <c r="B54" s="15"/>
      <c r="C54" s="14"/>
      <c r="D54" s="16"/>
      <c r="E54" s="16"/>
      <c r="F54" s="14"/>
      <c r="G54" s="14">
        <v>79</v>
      </c>
      <c r="H54" s="14"/>
      <c r="I54" s="14"/>
      <c r="J54" s="14">
        <v>22</v>
      </c>
      <c r="K54" s="14"/>
      <c r="L54" s="16"/>
      <c r="M54" s="14">
        <v>160</v>
      </c>
      <c r="N54" s="14"/>
      <c r="O54" s="14"/>
      <c r="P54" s="14"/>
      <c r="Q54" s="14"/>
      <c r="R54" s="14"/>
      <c r="S54" s="14">
        <v>82</v>
      </c>
      <c r="U54" s="14"/>
      <c r="V54" s="14"/>
      <c r="W54" s="14"/>
      <c r="X54" s="14">
        <v>129</v>
      </c>
      <c r="Y54" s="14"/>
      <c r="Z54" s="20"/>
      <c r="AA54" s="18">
        <f>SUM(C54:Y54)</f>
        <v>472</v>
      </c>
      <c r="AB54" s="19"/>
      <c r="AC54" s="19">
        <f>(AA54/8)</f>
        <v>59</v>
      </c>
    </row>
    <row r="55" spans="1:29" x14ac:dyDescent="0.3">
      <c r="A55" s="14">
        <v>27</v>
      </c>
      <c r="B55" s="15" t="s">
        <v>31</v>
      </c>
      <c r="C55" s="16" t="s">
        <v>102</v>
      </c>
      <c r="D55" s="16" t="s">
        <v>102</v>
      </c>
      <c r="E55" s="16" t="s">
        <v>102</v>
      </c>
      <c r="F55" s="16">
        <v>7</v>
      </c>
      <c r="G55" s="16">
        <v>9</v>
      </c>
      <c r="H55" s="16">
        <v>10</v>
      </c>
      <c r="I55" s="16" t="s">
        <v>102</v>
      </c>
      <c r="J55" s="16">
        <v>9</v>
      </c>
      <c r="K55" s="16" t="s">
        <v>102</v>
      </c>
      <c r="L55" s="16" t="s">
        <v>102</v>
      </c>
      <c r="M55" s="16">
        <v>9</v>
      </c>
      <c r="N55" s="16" t="s">
        <v>102</v>
      </c>
      <c r="O55" s="16" t="s">
        <v>102</v>
      </c>
      <c r="P55" s="16" t="s">
        <v>102</v>
      </c>
      <c r="Q55" s="16" t="s">
        <v>102</v>
      </c>
      <c r="R55" s="16" t="s">
        <v>102</v>
      </c>
      <c r="S55" s="14">
        <v>8</v>
      </c>
      <c r="T55" s="16" t="s">
        <v>102</v>
      </c>
      <c r="U55" s="16" t="s">
        <v>102</v>
      </c>
      <c r="V55" s="16" t="s">
        <v>102</v>
      </c>
      <c r="W55" s="16" t="s">
        <v>102</v>
      </c>
      <c r="X55" s="16">
        <v>7</v>
      </c>
      <c r="Y55" s="14" t="s">
        <v>102</v>
      </c>
      <c r="Z55" s="17">
        <f>SUM(C55:Y55)</f>
        <v>59</v>
      </c>
      <c r="AA55" s="18"/>
      <c r="AB55" s="24">
        <v>74</v>
      </c>
      <c r="AC55" s="19"/>
    </row>
    <row r="56" spans="1:29" x14ac:dyDescent="0.3">
      <c r="A56" s="14"/>
      <c r="B56" s="15"/>
      <c r="C56" s="14"/>
      <c r="D56" s="16"/>
      <c r="E56" s="16"/>
      <c r="F56" s="14">
        <v>68</v>
      </c>
      <c r="G56" s="14">
        <v>96</v>
      </c>
      <c r="H56" s="14">
        <v>10</v>
      </c>
      <c r="I56" s="14"/>
      <c r="J56" s="14">
        <v>27</v>
      </c>
      <c r="K56" s="14"/>
      <c r="L56" s="16"/>
      <c r="M56" s="14">
        <v>43</v>
      </c>
      <c r="N56" s="14"/>
      <c r="O56" s="14"/>
      <c r="P56" s="14"/>
      <c r="Q56" s="14"/>
      <c r="R56" s="14"/>
      <c r="S56" s="14">
        <v>88</v>
      </c>
      <c r="T56" s="14"/>
      <c r="U56" s="14"/>
      <c r="V56" s="14"/>
      <c r="W56" s="14"/>
      <c r="X56" s="14">
        <v>100</v>
      </c>
      <c r="Y56" s="14"/>
      <c r="Z56" s="17"/>
      <c r="AA56" s="18">
        <f>SUM(C56:Y56)</f>
        <v>432</v>
      </c>
      <c r="AB56" s="19"/>
      <c r="AC56" s="19">
        <f>(AA56/10)</f>
        <v>43.2</v>
      </c>
    </row>
    <row r="57" spans="1:29" x14ac:dyDescent="0.3">
      <c r="A57" s="14">
        <v>28</v>
      </c>
      <c r="B57" s="15" t="s">
        <v>32</v>
      </c>
      <c r="C57" s="16" t="s">
        <v>102</v>
      </c>
      <c r="D57" s="22" t="s">
        <v>101</v>
      </c>
      <c r="E57" s="16">
        <v>6</v>
      </c>
      <c r="F57" s="16" t="s">
        <v>102</v>
      </c>
      <c r="G57" s="16" t="s">
        <v>102</v>
      </c>
      <c r="H57" s="16">
        <v>8</v>
      </c>
      <c r="I57" s="16">
        <v>4</v>
      </c>
      <c r="J57" s="16" t="s">
        <v>102</v>
      </c>
      <c r="K57" s="16" t="s">
        <v>102</v>
      </c>
      <c r="L57" s="16" t="s">
        <v>102</v>
      </c>
      <c r="M57" s="16" t="s">
        <v>102</v>
      </c>
      <c r="N57" s="16">
        <v>4</v>
      </c>
      <c r="O57" s="16">
        <v>10</v>
      </c>
      <c r="P57" s="16">
        <v>5</v>
      </c>
      <c r="Q57" s="16" t="s">
        <v>102</v>
      </c>
      <c r="R57" s="16" t="s">
        <v>102</v>
      </c>
      <c r="S57" s="16" t="s">
        <v>102</v>
      </c>
      <c r="T57" s="16">
        <v>7</v>
      </c>
      <c r="U57" s="16" t="s">
        <v>102</v>
      </c>
      <c r="V57" s="16" t="s">
        <v>102</v>
      </c>
      <c r="W57" s="16">
        <v>4</v>
      </c>
      <c r="X57" s="16" t="s">
        <v>102</v>
      </c>
      <c r="Y57" s="14" t="s">
        <v>102</v>
      </c>
      <c r="Z57" s="17">
        <f>SUM(C57:Y57)</f>
        <v>48</v>
      </c>
      <c r="AA57" s="18"/>
      <c r="AB57" s="20">
        <f>Z57+1*(Z57/5)</f>
        <v>57.6</v>
      </c>
      <c r="AC57" s="19"/>
    </row>
    <row r="58" spans="1:29" x14ac:dyDescent="0.3">
      <c r="A58" s="14"/>
      <c r="B58" s="15"/>
      <c r="C58" s="14"/>
      <c r="D58" s="16"/>
      <c r="E58" s="16">
        <v>135</v>
      </c>
      <c r="F58" s="14"/>
      <c r="G58" s="14"/>
      <c r="H58" s="14">
        <v>98</v>
      </c>
      <c r="I58" s="14">
        <v>69</v>
      </c>
      <c r="J58" s="14"/>
      <c r="K58" s="14"/>
      <c r="L58" s="16"/>
      <c r="M58" s="14"/>
      <c r="N58" s="14">
        <v>170</v>
      </c>
      <c r="O58" s="14">
        <v>13</v>
      </c>
      <c r="P58" s="14">
        <v>123</v>
      </c>
      <c r="Q58" s="14"/>
      <c r="R58" s="14"/>
      <c r="S58" s="16"/>
      <c r="T58" s="14">
        <v>107</v>
      </c>
      <c r="U58" s="14"/>
      <c r="V58" s="14"/>
      <c r="W58" s="14">
        <v>123</v>
      </c>
      <c r="X58" s="14"/>
      <c r="Y58" s="14"/>
      <c r="Z58" s="20"/>
      <c r="AA58" s="18">
        <f>SUM(C58:Y58)</f>
        <v>838</v>
      </c>
      <c r="AB58" s="19"/>
      <c r="AC58" s="19">
        <f>(AA58/5)</f>
        <v>167.6</v>
      </c>
    </row>
    <row r="59" spans="1:29" x14ac:dyDescent="0.3">
      <c r="A59" s="14">
        <v>29</v>
      </c>
      <c r="B59" s="15" t="s">
        <v>33</v>
      </c>
      <c r="C59" s="16" t="s">
        <v>102</v>
      </c>
      <c r="D59" s="16" t="s">
        <v>102</v>
      </c>
      <c r="E59" s="16" t="s">
        <v>102</v>
      </c>
      <c r="F59" s="16" t="s">
        <v>102</v>
      </c>
      <c r="G59" s="16" t="s">
        <v>102</v>
      </c>
      <c r="H59" s="16" t="s">
        <v>102</v>
      </c>
      <c r="I59" s="16" t="s">
        <v>102</v>
      </c>
      <c r="J59" s="16" t="s">
        <v>102</v>
      </c>
      <c r="K59" s="16" t="s">
        <v>102</v>
      </c>
      <c r="L59" s="16" t="s">
        <v>102</v>
      </c>
      <c r="M59" s="16" t="s">
        <v>102</v>
      </c>
      <c r="N59" s="16" t="s">
        <v>102</v>
      </c>
      <c r="O59" s="16" t="s">
        <v>102</v>
      </c>
      <c r="P59" s="16" t="s">
        <v>102</v>
      </c>
      <c r="Q59" s="16" t="s">
        <v>102</v>
      </c>
      <c r="R59" s="16" t="s">
        <v>102</v>
      </c>
      <c r="S59" s="16" t="s">
        <v>102</v>
      </c>
      <c r="T59" s="16" t="s">
        <v>102</v>
      </c>
      <c r="U59" s="16" t="s">
        <v>102</v>
      </c>
      <c r="V59" s="16" t="s">
        <v>102</v>
      </c>
      <c r="W59" s="16" t="s">
        <v>102</v>
      </c>
      <c r="X59" s="16" t="s">
        <v>102</v>
      </c>
      <c r="Y59" s="14" t="s">
        <v>102</v>
      </c>
      <c r="Z59" s="17">
        <f>SUM(C59:Y59)</f>
        <v>0</v>
      </c>
      <c r="AA59" s="18"/>
      <c r="AB59" s="19">
        <v>0</v>
      </c>
      <c r="AC59" s="19"/>
    </row>
    <row r="60" spans="1:29" x14ac:dyDescent="0.3">
      <c r="A60" s="14"/>
      <c r="B60" s="15"/>
      <c r="C60" s="14"/>
      <c r="D60" s="16"/>
      <c r="E60" s="16"/>
      <c r="F60" s="14"/>
      <c r="G60" s="14"/>
      <c r="H60" s="14"/>
      <c r="I60" s="14"/>
      <c r="J60" s="14"/>
      <c r="K60" s="14"/>
      <c r="L60" s="16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7"/>
      <c r="AA60" s="18">
        <f>SUM(C60:Y60)</f>
        <v>0</v>
      </c>
      <c r="AB60" s="19"/>
      <c r="AC60" s="19">
        <f>(AA60/9)</f>
        <v>0</v>
      </c>
    </row>
    <row r="61" spans="1:29" ht="13.5" customHeight="1" x14ac:dyDescent="0.3">
      <c r="A61" s="14">
        <v>30</v>
      </c>
      <c r="B61" s="15" t="s">
        <v>34</v>
      </c>
      <c r="C61" s="14">
        <v>4</v>
      </c>
      <c r="D61" s="16">
        <v>10</v>
      </c>
      <c r="E61" s="16">
        <v>10</v>
      </c>
      <c r="F61" s="16">
        <v>8</v>
      </c>
      <c r="G61" s="16">
        <v>9</v>
      </c>
      <c r="H61" s="14">
        <v>10</v>
      </c>
      <c r="I61" s="14">
        <v>6</v>
      </c>
      <c r="J61" s="14">
        <v>10</v>
      </c>
      <c r="K61" s="16" t="s">
        <v>102</v>
      </c>
      <c r="L61" s="16" t="s">
        <v>102</v>
      </c>
      <c r="M61" s="16">
        <v>10</v>
      </c>
      <c r="N61" s="16">
        <v>9</v>
      </c>
      <c r="O61" s="16" t="s">
        <v>102</v>
      </c>
      <c r="P61" s="16">
        <v>10</v>
      </c>
      <c r="Q61" s="16" t="s">
        <v>102</v>
      </c>
      <c r="R61" s="16">
        <v>8</v>
      </c>
      <c r="S61" s="16">
        <v>8</v>
      </c>
      <c r="T61" s="16">
        <v>10</v>
      </c>
      <c r="U61" s="16">
        <v>6</v>
      </c>
      <c r="V61" s="16" t="s">
        <v>102</v>
      </c>
      <c r="W61" s="16">
        <v>10</v>
      </c>
      <c r="X61" s="16" t="s">
        <v>102</v>
      </c>
      <c r="Y61" s="14" t="s">
        <v>102</v>
      </c>
      <c r="Z61" s="17">
        <f>SUM(C61:Y61)</f>
        <v>138</v>
      </c>
      <c r="AA61" s="18" t="s">
        <v>13</v>
      </c>
      <c r="AB61" s="20"/>
      <c r="AC61" s="19"/>
    </row>
    <row r="62" spans="1:29" ht="13.5" customHeight="1" x14ac:dyDescent="0.3">
      <c r="A62" s="14"/>
      <c r="B62" s="15"/>
      <c r="C62" s="14">
        <v>27</v>
      </c>
      <c r="D62" s="16">
        <v>21</v>
      </c>
      <c r="E62" s="16">
        <v>49</v>
      </c>
      <c r="F62" s="14">
        <v>37</v>
      </c>
      <c r="G62" s="14">
        <v>39</v>
      </c>
      <c r="H62" s="14">
        <v>16</v>
      </c>
      <c r="I62" s="14">
        <v>20</v>
      </c>
      <c r="J62" s="14">
        <v>13</v>
      </c>
      <c r="K62" s="14"/>
      <c r="L62" s="16"/>
      <c r="M62" s="14">
        <v>37</v>
      </c>
      <c r="N62" s="14">
        <v>45</v>
      </c>
      <c r="O62" s="14"/>
      <c r="P62" s="14">
        <v>44</v>
      </c>
      <c r="Q62" s="14"/>
      <c r="R62" s="14">
        <v>39</v>
      </c>
      <c r="S62" s="14">
        <v>162</v>
      </c>
      <c r="T62" s="14">
        <v>14</v>
      </c>
      <c r="U62" s="14">
        <v>32</v>
      </c>
      <c r="V62" s="14"/>
      <c r="W62" s="14">
        <v>57</v>
      </c>
      <c r="X62" s="14"/>
      <c r="Y62" s="14"/>
      <c r="Z62" s="20"/>
      <c r="AA62" s="18">
        <f>SUM(C62:Y62)</f>
        <v>652</v>
      </c>
      <c r="AB62" s="19"/>
      <c r="AC62" s="19">
        <f>(AA62/11)</f>
        <v>59.272727272727273</v>
      </c>
    </row>
    <row r="63" spans="1:29" ht="13.5" customHeight="1" x14ac:dyDescent="0.3">
      <c r="A63" s="14">
        <v>31</v>
      </c>
      <c r="B63" s="15" t="s">
        <v>35</v>
      </c>
      <c r="C63" s="16">
        <v>4</v>
      </c>
      <c r="D63" s="16">
        <v>10</v>
      </c>
      <c r="E63" s="16">
        <v>9</v>
      </c>
      <c r="F63" s="16">
        <v>9</v>
      </c>
      <c r="G63" s="16">
        <v>9</v>
      </c>
      <c r="H63" s="14">
        <v>10</v>
      </c>
      <c r="I63" s="14">
        <v>6</v>
      </c>
      <c r="J63" s="14">
        <v>10</v>
      </c>
      <c r="K63" s="14">
        <v>9</v>
      </c>
      <c r="L63" s="16" t="s">
        <v>102</v>
      </c>
      <c r="M63" s="16">
        <v>10</v>
      </c>
      <c r="N63" s="16">
        <v>9</v>
      </c>
      <c r="O63" s="16">
        <v>5</v>
      </c>
      <c r="P63" s="16">
        <v>10</v>
      </c>
      <c r="Q63" s="14">
        <v>9</v>
      </c>
      <c r="R63" s="14">
        <v>9</v>
      </c>
      <c r="S63" s="14">
        <v>8</v>
      </c>
      <c r="T63" s="16">
        <v>10</v>
      </c>
      <c r="U63" s="16">
        <v>5</v>
      </c>
      <c r="V63" s="16" t="s">
        <v>102</v>
      </c>
      <c r="W63" s="16">
        <v>10</v>
      </c>
      <c r="X63" s="16">
        <v>9</v>
      </c>
      <c r="Y63" s="16">
        <v>10</v>
      </c>
      <c r="Z63" s="17">
        <f>SUM(C63:Y63)</f>
        <v>180</v>
      </c>
      <c r="AA63" s="18"/>
      <c r="AB63" s="20"/>
      <c r="AC63" s="19"/>
    </row>
    <row r="64" spans="1:29" ht="13.5" customHeight="1" x14ac:dyDescent="0.3">
      <c r="A64" s="14"/>
      <c r="B64" s="15"/>
      <c r="C64" s="14">
        <v>32</v>
      </c>
      <c r="D64" s="16">
        <v>41</v>
      </c>
      <c r="E64" s="16">
        <v>104</v>
      </c>
      <c r="F64" s="14">
        <v>22</v>
      </c>
      <c r="G64" s="14">
        <v>74</v>
      </c>
      <c r="H64" s="14">
        <v>20</v>
      </c>
      <c r="I64" s="14">
        <v>14</v>
      </c>
      <c r="J64" s="14">
        <v>14</v>
      </c>
      <c r="K64" s="14">
        <v>74</v>
      </c>
      <c r="L64" s="16"/>
      <c r="M64" s="14">
        <v>42</v>
      </c>
      <c r="N64" s="14">
        <v>49</v>
      </c>
      <c r="O64" s="14">
        <v>70</v>
      </c>
      <c r="P64" s="14">
        <v>32</v>
      </c>
      <c r="Q64" s="14">
        <v>17</v>
      </c>
      <c r="R64" s="14">
        <v>12</v>
      </c>
      <c r="S64" s="14">
        <v>161</v>
      </c>
      <c r="T64" s="14">
        <v>19</v>
      </c>
      <c r="U64" s="14">
        <v>43</v>
      </c>
      <c r="V64" s="14"/>
      <c r="W64" s="14">
        <v>67</v>
      </c>
      <c r="X64" s="14">
        <v>36</v>
      </c>
      <c r="Y64" s="14">
        <v>7</v>
      </c>
      <c r="Z64" s="20"/>
      <c r="AA64" s="18">
        <f>SUM(C64:Y64)</f>
        <v>950</v>
      </c>
      <c r="AB64" s="19"/>
      <c r="AC64" s="19">
        <f>(AA64/11)</f>
        <v>86.36363636363636</v>
      </c>
    </row>
    <row r="65" spans="1:29" x14ac:dyDescent="0.3">
      <c r="A65" s="14">
        <v>32</v>
      </c>
      <c r="B65" s="15" t="s">
        <v>36</v>
      </c>
      <c r="C65" s="16">
        <v>4</v>
      </c>
      <c r="D65" s="16" t="s">
        <v>102</v>
      </c>
      <c r="E65" s="16" t="s">
        <v>102</v>
      </c>
      <c r="F65" s="16">
        <v>8</v>
      </c>
      <c r="G65" s="16">
        <v>9</v>
      </c>
      <c r="H65" s="16" t="s">
        <v>102</v>
      </c>
      <c r="I65" s="16" t="s">
        <v>102</v>
      </c>
      <c r="J65" s="16">
        <v>9</v>
      </c>
      <c r="K65" s="16" t="s">
        <v>102</v>
      </c>
      <c r="L65" s="16" t="s">
        <v>102</v>
      </c>
      <c r="M65" s="16" t="s">
        <v>102</v>
      </c>
      <c r="N65" s="16" t="s">
        <v>102</v>
      </c>
      <c r="O65" s="16" t="s">
        <v>102</v>
      </c>
      <c r="P65" s="16" t="s">
        <v>102</v>
      </c>
      <c r="Q65" s="16">
        <v>10</v>
      </c>
      <c r="R65" s="16">
        <v>9</v>
      </c>
      <c r="S65" s="16">
        <v>8</v>
      </c>
      <c r="T65" s="16">
        <v>10</v>
      </c>
      <c r="U65" s="16">
        <v>6</v>
      </c>
      <c r="V65" s="16" t="s">
        <v>102</v>
      </c>
      <c r="W65" s="16" t="s">
        <v>102</v>
      </c>
      <c r="X65" s="16" t="s">
        <v>102</v>
      </c>
      <c r="Y65" s="16">
        <v>9</v>
      </c>
      <c r="Z65" s="17">
        <f>SUM(C65:Y65)</f>
        <v>82</v>
      </c>
      <c r="AA65" s="18"/>
      <c r="AB65" s="19">
        <v>76</v>
      </c>
      <c r="AC65" s="19"/>
    </row>
    <row r="66" spans="1:29" x14ac:dyDescent="0.3">
      <c r="A66" s="14"/>
      <c r="B66" s="15"/>
      <c r="C66" s="14">
        <v>35</v>
      </c>
      <c r="D66" s="16"/>
      <c r="E66" s="16"/>
      <c r="F66" s="14">
        <v>55</v>
      </c>
      <c r="G66" s="14">
        <v>59</v>
      </c>
      <c r="H66" s="14"/>
      <c r="I66" s="14"/>
      <c r="J66" s="14">
        <v>28</v>
      </c>
      <c r="K66" s="14"/>
      <c r="L66" s="16"/>
      <c r="M66" s="14"/>
      <c r="N66" s="14"/>
      <c r="O66" s="14"/>
      <c r="P66" s="14"/>
      <c r="Q66" s="14">
        <v>11</v>
      </c>
      <c r="R66" s="14">
        <v>7</v>
      </c>
      <c r="S66" s="14">
        <v>148</v>
      </c>
      <c r="T66" s="14">
        <v>2</v>
      </c>
      <c r="U66" s="14">
        <v>38</v>
      </c>
      <c r="V66" s="14"/>
      <c r="W66" s="14"/>
      <c r="X66" s="14"/>
      <c r="Y66" s="14">
        <v>20</v>
      </c>
      <c r="Z66" s="20"/>
      <c r="AA66" s="18">
        <f>SUM(C66:Y66)</f>
        <v>403</v>
      </c>
      <c r="AB66" s="19"/>
      <c r="AC66" s="19">
        <f>(AA66/9)</f>
        <v>44.777777777777779</v>
      </c>
    </row>
    <row r="67" spans="1:29" x14ac:dyDescent="0.3">
      <c r="A67" s="14">
        <v>33</v>
      </c>
      <c r="B67" s="15" t="s">
        <v>37</v>
      </c>
      <c r="C67" s="22" t="s">
        <v>101</v>
      </c>
      <c r="D67" s="16" t="s">
        <v>102</v>
      </c>
      <c r="E67" s="16">
        <v>9</v>
      </c>
      <c r="F67" s="14">
        <v>8</v>
      </c>
      <c r="G67" s="14">
        <v>9</v>
      </c>
      <c r="H67" s="14">
        <v>10</v>
      </c>
      <c r="I67" s="16" t="s">
        <v>102</v>
      </c>
      <c r="J67" s="22" t="s">
        <v>101</v>
      </c>
      <c r="K67" s="14">
        <v>8</v>
      </c>
      <c r="L67" s="16">
        <v>10</v>
      </c>
      <c r="M67" s="14">
        <v>10</v>
      </c>
      <c r="N67" s="14">
        <v>9</v>
      </c>
      <c r="O67" s="14">
        <v>5</v>
      </c>
      <c r="P67" s="14">
        <v>10</v>
      </c>
      <c r="Q67" s="14">
        <v>9</v>
      </c>
      <c r="R67" s="14">
        <v>9</v>
      </c>
      <c r="S67" s="14">
        <v>8</v>
      </c>
      <c r="T67" s="14">
        <v>10</v>
      </c>
      <c r="U67" s="14">
        <v>7</v>
      </c>
      <c r="V67" s="14">
        <v>4</v>
      </c>
      <c r="W67" s="14">
        <v>10</v>
      </c>
      <c r="X67" s="14">
        <v>10</v>
      </c>
      <c r="Y67" s="14">
        <v>9</v>
      </c>
      <c r="Z67" s="17">
        <f>SUM(C67:Y67)</f>
        <v>164</v>
      </c>
      <c r="AA67" s="18"/>
      <c r="AB67" s="20">
        <f>Z67+3*(Z67/9)</f>
        <v>218.66666666666666</v>
      </c>
      <c r="AC67" s="19"/>
    </row>
    <row r="68" spans="1:29" x14ac:dyDescent="0.3">
      <c r="A68" s="14"/>
      <c r="B68" s="15"/>
      <c r="C68" s="14"/>
      <c r="D68" s="16"/>
      <c r="E68" s="16">
        <v>84</v>
      </c>
      <c r="F68" s="14">
        <v>45</v>
      </c>
      <c r="G68" s="14">
        <v>94</v>
      </c>
      <c r="H68" s="14">
        <v>56</v>
      </c>
      <c r="I68" s="14"/>
      <c r="J68" s="14"/>
      <c r="K68" s="14">
        <v>103</v>
      </c>
      <c r="L68" s="16">
        <v>7</v>
      </c>
      <c r="M68" s="14">
        <v>2</v>
      </c>
      <c r="N68" s="14">
        <v>83</v>
      </c>
      <c r="O68" s="14">
        <v>72</v>
      </c>
      <c r="P68" s="14">
        <v>15</v>
      </c>
      <c r="Q68" s="14">
        <v>15</v>
      </c>
      <c r="R68" s="14">
        <v>9</v>
      </c>
      <c r="S68" s="14">
        <v>114</v>
      </c>
      <c r="T68" s="14">
        <v>36</v>
      </c>
      <c r="U68" s="14">
        <v>12</v>
      </c>
      <c r="V68" s="14">
        <v>39</v>
      </c>
      <c r="W68" s="14">
        <v>33</v>
      </c>
      <c r="X68" s="14">
        <v>16</v>
      </c>
      <c r="Y68" s="14">
        <v>14</v>
      </c>
      <c r="Z68" s="20"/>
      <c r="AA68" s="18">
        <f>SUM(C68:Y68)</f>
        <v>849</v>
      </c>
      <c r="AB68" s="19"/>
      <c r="AC68" s="19">
        <f>(AA68/9)</f>
        <v>94.333333333333329</v>
      </c>
    </row>
    <row r="69" spans="1:29" x14ac:dyDescent="0.3">
      <c r="A69" s="14">
        <v>34</v>
      </c>
      <c r="B69" s="15" t="s">
        <v>38</v>
      </c>
      <c r="C69" s="22" t="s">
        <v>101</v>
      </c>
      <c r="D69" s="16">
        <v>10</v>
      </c>
      <c r="E69" s="16">
        <v>9</v>
      </c>
      <c r="F69" s="22" t="s">
        <v>101</v>
      </c>
      <c r="G69" s="16">
        <v>9</v>
      </c>
      <c r="H69" s="16">
        <v>10</v>
      </c>
      <c r="I69" s="16">
        <v>6</v>
      </c>
      <c r="J69" s="16">
        <v>10</v>
      </c>
      <c r="K69" s="14">
        <v>9</v>
      </c>
      <c r="L69" s="16">
        <v>10</v>
      </c>
      <c r="M69" s="16">
        <v>10</v>
      </c>
      <c r="N69" s="16">
        <v>10</v>
      </c>
      <c r="O69" s="16">
        <v>5</v>
      </c>
      <c r="P69" s="16">
        <v>10</v>
      </c>
      <c r="Q69" s="22" t="s">
        <v>101</v>
      </c>
      <c r="R69" s="22" t="s">
        <v>101</v>
      </c>
      <c r="S69" s="14">
        <v>8</v>
      </c>
      <c r="T69" s="16">
        <v>10</v>
      </c>
      <c r="U69" s="22" t="s">
        <v>101</v>
      </c>
      <c r="V69" s="16">
        <v>4</v>
      </c>
      <c r="W69" s="16">
        <v>10</v>
      </c>
      <c r="X69" s="16">
        <v>10</v>
      </c>
      <c r="Y69" s="16">
        <v>10</v>
      </c>
      <c r="Z69" s="17">
        <f>SUM(C69:Y69)</f>
        <v>160</v>
      </c>
      <c r="AA69" s="18"/>
      <c r="AB69" s="20">
        <f>Z69+5*(Z69/7)</f>
        <v>274.28571428571428</v>
      </c>
      <c r="AC69" s="19"/>
    </row>
    <row r="70" spans="1:29" x14ac:dyDescent="0.3">
      <c r="A70" s="14"/>
      <c r="B70" s="15"/>
      <c r="C70" s="14"/>
      <c r="D70" s="16">
        <v>27</v>
      </c>
      <c r="E70" s="16">
        <v>53</v>
      </c>
      <c r="F70" s="14"/>
      <c r="G70" s="14">
        <v>97</v>
      </c>
      <c r="H70" s="14">
        <v>71</v>
      </c>
      <c r="I70" s="14">
        <v>12</v>
      </c>
      <c r="J70" s="14">
        <v>1</v>
      </c>
      <c r="K70" s="14">
        <v>82</v>
      </c>
      <c r="L70" s="16">
        <v>1</v>
      </c>
      <c r="M70" s="14">
        <v>38</v>
      </c>
      <c r="N70" s="14">
        <v>38</v>
      </c>
      <c r="O70" s="14">
        <v>71</v>
      </c>
      <c r="P70" s="14">
        <v>10</v>
      </c>
      <c r="Q70" s="14"/>
      <c r="R70" s="14"/>
      <c r="S70" s="14">
        <v>113</v>
      </c>
      <c r="T70" s="14">
        <v>54</v>
      </c>
      <c r="U70" s="14"/>
      <c r="V70" s="14">
        <v>28</v>
      </c>
      <c r="W70" s="14">
        <v>5</v>
      </c>
      <c r="X70" s="14">
        <v>17</v>
      </c>
      <c r="Y70" s="14">
        <v>8</v>
      </c>
      <c r="Z70" s="20"/>
      <c r="AA70" s="18">
        <f>SUM(C70:Y70)</f>
        <v>726</v>
      </c>
      <c r="AB70" s="19"/>
      <c r="AC70" s="19">
        <f>(AA70/4)</f>
        <v>181.5</v>
      </c>
    </row>
    <row r="71" spans="1:29" x14ac:dyDescent="0.3">
      <c r="A71" s="14">
        <v>35</v>
      </c>
      <c r="B71" s="15" t="s">
        <v>100</v>
      </c>
      <c r="C71" s="14">
        <v>6</v>
      </c>
      <c r="D71" s="16" t="s">
        <v>102</v>
      </c>
      <c r="E71" s="16" t="s">
        <v>102</v>
      </c>
      <c r="F71" s="16" t="s">
        <v>102</v>
      </c>
      <c r="G71" s="16" t="s">
        <v>102</v>
      </c>
      <c r="H71" s="14">
        <v>10</v>
      </c>
      <c r="I71" s="16" t="s">
        <v>102</v>
      </c>
      <c r="J71" s="14">
        <v>4</v>
      </c>
      <c r="K71" s="14">
        <v>9</v>
      </c>
      <c r="L71" s="16">
        <v>9</v>
      </c>
      <c r="M71" s="14">
        <v>9</v>
      </c>
      <c r="N71" s="14">
        <v>9</v>
      </c>
      <c r="O71" s="16" t="s">
        <v>102</v>
      </c>
      <c r="P71" s="14">
        <v>9</v>
      </c>
      <c r="Q71" s="16" t="s">
        <v>102</v>
      </c>
      <c r="R71" s="14">
        <v>9</v>
      </c>
      <c r="S71" s="14">
        <v>9</v>
      </c>
      <c r="T71" s="14">
        <v>10</v>
      </c>
      <c r="U71" s="14">
        <v>8</v>
      </c>
      <c r="V71" s="14">
        <v>4</v>
      </c>
      <c r="W71" s="14">
        <v>10</v>
      </c>
      <c r="X71" s="14">
        <v>7</v>
      </c>
      <c r="Y71" s="14">
        <v>9</v>
      </c>
      <c r="Z71" s="17">
        <f>SUM(C71:Y71)</f>
        <v>131</v>
      </c>
      <c r="AA71" s="18"/>
      <c r="AB71" s="20"/>
      <c r="AC71" s="19"/>
    </row>
    <row r="72" spans="1:29" x14ac:dyDescent="0.3">
      <c r="A72" s="14"/>
      <c r="B72" s="15"/>
      <c r="C72" s="14">
        <v>20</v>
      </c>
      <c r="D72" s="16"/>
      <c r="E72" s="16"/>
      <c r="F72" s="14"/>
      <c r="G72" s="14"/>
      <c r="H72" s="14">
        <v>4</v>
      </c>
      <c r="I72" s="14"/>
      <c r="J72" s="14">
        <v>130</v>
      </c>
      <c r="K72" s="14">
        <v>35</v>
      </c>
      <c r="L72" s="16">
        <v>16</v>
      </c>
      <c r="M72" s="14">
        <v>67</v>
      </c>
      <c r="N72" s="14">
        <v>57</v>
      </c>
      <c r="O72" s="14"/>
      <c r="P72" s="14">
        <v>66</v>
      </c>
      <c r="Q72" s="14"/>
      <c r="R72" s="14">
        <v>6</v>
      </c>
      <c r="S72" s="14">
        <v>69</v>
      </c>
      <c r="T72" s="14">
        <v>32</v>
      </c>
      <c r="U72" s="14">
        <v>8</v>
      </c>
      <c r="V72" s="14">
        <v>40</v>
      </c>
      <c r="W72" s="14">
        <v>34</v>
      </c>
      <c r="X72" s="14">
        <v>104</v>
      </c>
      <c r="Y72" s="14">
        <v>17</v>
      </c>
      <c r="Z72" s="20"/>
      <c r="AA72" s="18">
        <f>SUM(C72:Y72)</f>
        <v>705</v>
      </c>
      <c r="AB72" s="19"/>
      <c r="AC72" s="19">
        <f>(AA72/4)</f>
        <v>176.25</v>
      </c>
    </row>
    <row r="73" spans="1:29" x14ac:dyDescent="0.3">
      <c r="A73" s="14">
        <v>36</v>
      </c>
      <c r="B73" s="15" t="s">
        <v>99</v>
      </c>
      <c r="C73" s="14" t="s">
        <v>102</v>
      </c>
      <c r="D73" s="16" t="s">
        <v>102</v>
      </c>
      <c r="E73" s="16" t="s">
        <v>102</v>
      </c>
      <c r="F73" s="16" t="s">
        <v>102</v>
      </c>
      <c r="G73" s="16" t="s">
        <v>102</v>
      </c>
      <c r="H73" s="16" t="s">
        <v>102</v>
      </c>
      <c r="I73" s="16" t="s">
        <v>102</v>
      </c>
      <c r="J73" s="16" t="s">
        <v>102</v>
      </c>
      <c r="K73" s="14">
        <v>7</v>
      </c>
      <c r="L73" s="16" t="s">
        <v>102</v>
      </c>
      <c r="M73" s="16" t="s">
        <v>102</v>
      </c>
      <c r="N73" s="16" t="s">
        <v>102</v>
      </c>
      <c r="O73" s="16" t="s">
        <v>102</v>
      </c>
      <c r="P73" s="16" t="s">
        <v>102</v>
      </c>
      <c r="Q73" s="16" t="s">
        <v>102</v>
      </c>
      <c r="R73" s="16" t="s">
        <v>102</v>
      </c>
      <c r="S73" s="16" t="s">
        <v>102</v>
      </c>
      <c r="T73" s="16" t="s">
        <v>102</v>
      </c>
      <c r="U73" s="16" t="s">
        <v>102</v>
      </c>
      <c r="V73" s="16" t="s">
        <v>102</v>
      </c>
      <c r="W73" s="16" t="s">
        <v>102</v>
      </c>
      <c r="X73" s="16" t="s">
        <v>102</v>
      </c>
      <c r="Y73" s="14" t="s">
        <v>102</v>
      </c>
      <c r="Z73" s="17">
        <f>SUM(C73:Y73)</f>
        <v>7</v>
      </c>
      <c r="AA73" s="18"/>
      <c r="AB73" s="20"/>
      <c r="AC73" s="19"/>
    </row>
    <row r="74" spans="1:29" x14ac:dyDescent="0.3">
      <c r="A74" s="14"/>
      <c r="B74" s="15"/>
      <c r="C74" s="14"/>
      <c r="D74" s="16"/>
      <c r="E74" s="16"/>
      <c r="F74" s="14"/>
      <c r="G74" s="14"/>
      <c r="H74" s="14"/>
      <c r="I74" s="14"/>
      <c r="J74" s="14"/>
      <c r="K74" s="14">
        <v>165</v>
      </c>
      <c r="L74" s="16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20"/>
      <c r="AA74" s="18">
        <f>SUM(C74:Y74)</f>
        <v>165</v>
      </c>
      <c r="AB74" s="19"/>
      <c r="AC74" s="19">
        <f>(AA74/4)</f>
        <v>41.25</v>
      </c>
    </row>
    <row r="75" spans="1:29" x14ac:dyDescent="0.3">
      <c r="A75" s="14">
        <v>37</v>
      </c>
      <c r="B75" s="15" t="s">
        <v>88</v>
      </c>
      <c r="C75" s="14" t="s">
        <v>102</v>
      </c>
      <c r="D75" s="16" t="s">
        <v>102</v>
      </c>
      <c r="E75" s="16" t="s">
        <v>102</v>
      </c>
      <c r="F75" s="16" t="s">
        <v>102</v>
      </c>
      <c r="G75" s="16" t="s">
        <v>102</v>
      </c>
      <c r="H75" s="16" t="s">
        <v>102</v>
      </c>
      <c r="I75" s="16" t="s">
        <v>102</v>
      </c>
      <c r="J75" s="16" t="s">
        <v>102</v>
      </c>
      <c r="K75" s="16" t="s">
        <v>102</v>
      </c>
      <c r="L75" s="16" t="s">
        <v>102</v>
      </c>
      <c r="M75" s="16" t="s">
        <v>102</v>
      </c>
      <c r="N75" s="16" t="s">
        <v>102</v>
      </c>
      <c r="O75" s="16" t="s">
        <v>102</v>
      </c>
      <c r="P75" s="16" t="s">
        <v>102</v>
      </c>
      <c r="Q75" s="16" t="s">
        <v>102</v>
      </c>
      <c r="R75" s="16" t="s">
        <v>102</v>
      </c>
      <c r="S75" s="16" t="s">
        <v>102</v>
      </c>
      <c r="T75" s="16" t="s">
        <v>102</v>
      </c>
      <c r="U75" s="16" t="s">
        <v>102</v>
      </c>
      <c r="V75" s="16" t="s">
        <v>102</v>
      </c>
      <c r="W75" s="16" t="s">
        <v>102</v>
      </c>
      <c r="X75" s="16" t="s">
        <v>102</v>
      </c>
      <c r="Y75" s="14" t="s">
        <v>102</v>
      </c>
      <c r="Z75" s="17">
        <f>SUM(C75:Y75)</f>
        <v>0</v>
      </c>
      <c r="AA75" s="18"/>
      <c r="AB75" s="19">
        <v>106</v>
      </c>
      <c r="AC75" s="19"/>
    </row>
    <row r="76" spans="1:29" x14ac:dyDescent="0.3">
      <c r="A76" s="14"/>
      <c r="B76" s="15"/>
      <c r="C76" s="14"/>
      <c r="D76" s="16"/>
      <c r="E76" s="16"/>
      <c r="F76" s="14"/>
      <c r="G76" s="14"/>
      <c r="H76" s="14"/>
      <c r="I76" s="14"/>
      <c r="J76" s="14"/>
      <c r="K76" s="14"/>
      <c r="L76" s="16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20"/>
      <c r="AA76" s="18">
        <f>SUM(C76:Y76)</f>
        <v>0</v>
      </c>
      <c r="AB76" s="19"/>
      <c r="AC76" s="19">
        <f>(AA76/12)</f>
        <v>0</v>
      </c>
    </row>
    <row r="77" spans="1:29" x14ac:dyDescent="0.3">
      <c r="A77" s="14">
        <v>38</v>
      </c>
      <c r="B77" s="15" t="s">
        <v>39</v>
      </c>
      <c r="C77" s="16" t="s">
        <v>102</v>
      </c>
      <c r="D77" s="16" t="s">
        <v>102</v>
      </c>
      <c r="E77" s="16" t="s">
        <v>102</v>
      </c>
      <c r="F77" s="16" t="s">
        <v>102</v>
      </c>
      <c r="G77" s="16">
        <v>8</v>
      </c>
      <c r="H77" s="16" t="s">
        <v>102</v>
      </c>
      <c r="I77" s="16" t="s">
        <v>102</v>
      </c>
      <c r="J77" s="16">
        <v>4</v>
      </c>
      <c r="K77" s="14">
        <v>9</v>
      </c>
      <c r="L77" s="16" t="s">
        <v>102</v>
      </c>
      <c r="M77" s="16">
        <v>9</v>
      </c>
      <c r="N77" s="16" t="s">
        <v>102</v>
      </c>
      <c r="O77" s="16" t="s">
        <v>102</v>
      </c>
      <c r="P77" s="16" t="s">
        <v>102</v>
      </c>
      <c r="Q77" s="16" t="s">
        <v>102</v>
      </c>
      <c r="R77" s="16">
        <v>4</v>
      </c>
      <c r="S77" s="16">
        <v>10</v>
      </c>
      <c r="T77" s="16" t="s">
        <v>102</v>
      </c>
      <c r="U77" s="16" t="s">
        <v>102</v>
      </c>
      <c r="V77" s="14">
        <v>5</v>
      </c>
      <c r="W77" s="16" t="s">
        <v>102</v>
      </c>
      <c r="X77" s="16" t="s">
        <v>102</v>
      </c>
      <c r="Y77" s="14" t="s">
        <v>102</v>
      </c>
      <c r="Z77" s="17">
        <f>SUM(C77:Y77)</f>
        <v>49</v>
      </c>
      <c r="AA77" s="18"/>
      <c r="AB77" s="20">
        <f>Z77+5*(Z77/7)</f>
        <v>84</v>
      </c>
      <c r="AC77" s="19"/>
    </row>
    <row r="78" spans="1:29" x14ac:dyDescent="0.3">
      <c r="A78" s="14"/>
      <c r="B78" s="15"/>
      <c r="C78" s="14"/>
      <c r="D78" s="16"/>
      <c r="E78" s="16"/>
      <c r="F78" s="14"/>
      <c r="G78" s="14">
        <v>140</v>
      </c>
      <c r="H78" s="14"/>
      <c r="I78" s="14"/>
      <c r="J78" s="14">
        <v>84</v>
      </c>
      <c r="K78" s="14">
        <v>32</v>
      </c>
      <c r="L78" s="16"/>
      <c r="M78" s="14">
        <v>50</v>
      </c>
      <c r="N78" s="14"/>
      <c r="O78" s="14"/>
      <c r="P78" s="14"/>
      <c r="Q78" s="14"/>
      <c r="R78" s="14">
        <v>63</v>
      </c>
      <c r="S78" s="14">
        <v>6</v>
      </c>
      <c r="T78" s="14"/>
      <c r="U78" s="14"/>
      <c r="V78" s="14">
        <v>12</v>
      </c>
      <c r="W78" s="14"/>
      <c r="X78" s="14"/>
      <c r="Y78" s="14"/>
      <c r="Z78" s="20"/>
      <c r="AA78" s="18">
        <f>SUM(C78:Y78)</f>
        <v>387</v>
      </c>
      <c r="AB78" s="19"/>
      <c r="AC78" s="19">
        <f>(AA78/7)</f>
        <v>55.285714285714285</v>
      </c>
    </row>
    <row r="79" spans="1:29" x14ac:dyDescent="0.3">
      <c r="A79" s="14">
        <v>39</v>
      </c>
      <c r="B79" s="15" t="s">
        <v>40</v>
      </c>
      <c r="C79" s="16">
        <v>4</v>
      </c>
      <c r="D79" s="16" t="s">
        <v>102</v>
      </c>
      <c r="E79" s="16" t="s">
        <v>102</v>
      </c>
      <c r="F79" s="16" t="s">
        <v>102</v>
      </c>
      <c r="G79" s="16" t="s">
        <v>102</v>
      </c>
      <c r="H79" s="16" t="s">
        <v>102</v>
      </c>
      <c r="I79" s="16" t="s">
        <v>102</v>
      </c>
      <c r="J79" s="16" t="s">
        <v>102</v>
      </c>
      <c r="K79" s="16" t="s">
        <v>102</v>
      </c>
      <c r="L79" s="16" t="s">
        <v>102</v>
      </c>
      <c r="M79" s="16" t="s">
        <v>102</v>
      </c>
      <c r="N79" s="16" t="s">
        <v>102</v>
      </c>
      <c r="O79" s="16" t="s">
        <v>102</v>
      </c>
      <c r="P79" s="16" t="s">
        <v>102</v>
      </c>
      <c r="Q79" s="16" t="s">
        <v>102</v>
      </c>
      <c r="R79" s="16" t="s">
        <v>102</v>
      </c>
      <c r="S79" s="16" t="s">
        <v>102</v>
      </c>
      <c r="T79" s="16" t="s">
        <v>102</v>
      </c>
      <c r="U79" s="16" t="s">
        <v>102</v>
      </c>
      <c r="V79" s="16" t="s">
        <v>102</v>
      </c>
      <c r="W79" s="16" t="s">
        <v>102</v>
      </c>
      <c r="X79" s="16" t="s">
        <v>102</v>
      </c>
      <c r="Y79" s="14" t="s">
        <v>102</v>
      </c>
      <c r="Z79" s="17">
        <f>SUM(C79:Y79)</f>
        <v>4</v>
      </c>
      <c r="AA79" s="18"/>
      <c r="AB79" s="19">
        <v>16</v>
      </c>
      <c r="AC79" s="19"/>
    </row>
    <row r="80" spans="1:29" x14ac:dyDescent="0.3">
      <c r="A80" s="14"/>
      <c r="B80" s="15"/>
      <c r="C80" s="14">
        <v>34</v>
      </c>
      <c r="D80" s="16"/>
      <c r="E80" s="16"/>
      <c r="F80" s="14"/>
      <c r="G80" s="14"/>
      <c r="H80" s="14"/>
      <c r="I80" s="14"/>
      <c r="J80" s="14"/>
      <c r="K80" s="14"/>
      <c r="L80" s="16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20"/>
      <c r="AA80" s="18">
        <f>SUM(C80:Y80)</f>
        <v>34</v>
      </c>
      <c r="AB80" s="19"/>
      <c r="AC80" s="19">
        <f>(AA80/2)</f>
        <v>17</v>
      </c>
    </row>
    <row r="81" spans="1:30" x14ac:dyDescent="0.3">
      <c r="A81" s="14">
        <v>40</v>
      </c>
      <c r="B81" s="15" t="s">
        <v>41</v>
      </c>
      <c r="C81" s="16" t="s">
        <v>102</v>
      </c>
      <c r="D81" s="16" t="s">
        <v>102</v>
      </c>
      <c r="E81" s="16" t="s">
        <v>102</v>
      </c>
      <c r="F81" s="16">
        <v>9</v>
      </c>
      <c r="G81" s="16">
        <v>8</v>
      </c>
      <c r="H81" s="16" t="s">
        <v>102</v>
      </c>
      <c r="I81" s="16" t="s">
        <v>102</v>
      </c>
      <c r="J81" s="16">
        <v>5</v>
      </c>
      <c r="K81" s="16">
        <v>10</v>
      </c>
      <c r="L81" s="16">
        <v>7</v>
      </c>
      <c r="M81" s="16">
        <v>8</v>
      </c>
      <c r="N81" s="16" t="s">
        <v>102</v>
      </c>
      <c r="O81" s="16" t="s">
        <v>102</v>
      </c>
      <c r="P81" s="16" t="s">
        <v>102</v>
      </c>
      <c r="Q81" s="14">
        <v>7</v>
      </c>
      <c r="R81" s="16" t="s">
        <v>102</v>
      </c>
      <c r="S81" s="16">
        <v>8</v>
      </c>
      <c r="T81" s="16" t="s">
        <v>102</v>
      </c>
      <c r="U81" s="16" t="s">
        <v>102</v>
      </c>
      <c r="V81" s="16" t="s">
        <v>102</v>
      </c>
      <c r="W81" s="16" t="s">
        <v>102</v>
      </c>
      <c r="X81" s="16" t="s">
        <v>102</v>
      </c>
      <c r="Y81" s="16">
        <v>6</v>
      </c>
      <c r="Z81" s="17">
        <f>SUM(C81:Y81)</f>
        <v>68</v>
      </c>
      <c r="AA81" s="18"/>
      <c r="AB81" s="24">
        <v>59</v>
      </c>
      <c r="AC81" s="19"/>
    </row>
    <row r="82" spans="1:30" x14ac:dyDescent="0.3">
      <c r="A82" s="14"/>
      <c r="B82" s="15"/>
      <c r="C82" s="14"/>
      <c r="D82" s="16"/>
      <c r="E82" s="16"/>
      <c r="F82" s="14">
        <v>15</v>
      </c>
      <c r="G82" s="14">
        <v>108</v>
      </c>
      <c r="H82" s="14"/>
      <c r="I82" s="14"/>
      <c r="J82" s="14">
        <v>67</v>
      </c>
      <c r="K82" s="14">
        <v>21</v>
      </c>
      <c r="L82" s="16">
        <v>29</v>
      </c>
      <c r="M82" s="14">
        <v>110</v>
      </c>
      <c r="N82" s="14"/>
      <c r="O82" s="14"/>
      <c r="P82" s="14"/>
      <c r="Q82" s="14">
        <v>27</v>
      </c>
      <c r="R82" s="14"/>
      <c r="S82" s="14">
        <v>144</v>
      </c>
      <c r="T82" s="14"/>
      <c r="U82" s="14"/>
      <c r="V82" s="14"/>
      <c r="W82" s="14"/>
      <c r="X82" s="14"/>
      <c r="Y82" s="14">
        <v>82</v>
      </c>
      <c r="Z82" s="20"/>
      <c r="AA82" s="18">
        <f>SUM(C82:Y82)</f>
        <v>603</v>
      </c>
      <c r="AB82" s="19"/>
      <c r="AC82" s="19">
        <f>(AA82/10)</f>
        <v>60.3</v>
      </c>
    </row>
    <row r="83" spans="1:30" x14ac:dyDescent="0.3">
      <c r="A83" s="14">
        <v>41</v>
      </c>
      <c r="B83" s="15" t="s">
        <v>42</v>
      </c>
      <c r="C83" s="16">
        <v>5</v>
      </c>
      <c r="D83" s="16" t="s">
        <v>102</v>
      </c>
      <c r="E83" s="16">
        <v>9</v>
      </c>
      <c r="F83" s="16">
        <v>8</v>
      </c>
      <c r="G83" s="16">
        <v>9</v>
      </c>
      <c r="H83" s="14">
        <v>10</v>
      </c>
      <c r="I83" s="16" t="s">
        <v>102</v>
      </c>
      <c r="J83" s="16">
        <v>10</v>
      </c>
      <c r="K83" s="16" t="s">
        <v>102</v>
      </c>
      <c r="L83" s="16" t="s">
        <v>102</v>
      </c>
      <c r="M83" s="16" t="s">
        <v>102</v>
      </c>
      <c r="N83" s="16" t="s">
        <v>102</v>
      </c>
      <c r="O83" s="16" t="s">
        <v>102</v>
      </c>
      <c r="P83" s="16">
        <v>10</v>
      </c>
      <c r="Q83" s="14">
        <v>10</v>
      </c>
      <c r="R83" s="14">
        <v>10</v>
      </c>
      <c r="S83" s="16">
        <v>8</v>
      </c>
      <c r="T83" s="16">
        <v>10</v>
      </c>
      <c r="U83" s="16">
        <v>7</v>
      </c>
      <c r="V83" s="16">
        <v>4</v>
      </c>
      <c r="W83" s="16" t="s">
        <v>102</v>
      </c>
      <c r="X83" s="16" t="s">
        <v>102</v>
      </c>
      <c r="Y83" s="14" t="s">
        <v>102</v>
      </c>
      <c r="Z83" s="17">
        <f>SUM(C83:Y83)</f>
        <v>110</v>
      </c>
      <c r="AA83" s="18"/>
      <c r="AB83" s="24">
        <v>109</v>
      </c>
      <c r="AC83" s="19"/>
    </row>
    <row r="84" spans="1:30" x14ac:dyDescent="0.3">
      <c r="A84" s="14"/>
      <c r="B84" s="15"/>
      <c r="C84" s="14">
        <v>22</v>
      </c>
      <c r="D84" s="16"/>
      <c r="E84" s="16">
        <v>66</v>
      </c>
      <c r="F84" s="14">
        <v>54</v>
      </c>
      <c r="G84" s="14">
        <v>70</v>
      </c>
      <c r="H84" s="14">
        <v>27</v>
      </c>
      <c r="I84" s="14"/>
      <c r="J84" s="14">
        <v>3</v>
      </c>
      <c r="K84" s="14"/>
      <c r="L84" s="16"/>
      <c r="M84" s="14"/>
      <c r="N84" s="14"/>
      <c r="O84" s="14"/>
      <c r="P84" s="14">
        <v>5</v>
      </c>
      <c r="Q84" s="14">
        <v>2</v>
      </c>
      <c r="R84" s="14">
        <v>2</v>
      </c>
      <c r="S84" s="14">
        <v>102</v>
      </c>
      <c r="T84" s="14">
        <v>23</v>
      </c>
      <c r="U84" s="14">
        <v>13</v>
      </c>
      <c r="V84" s="14">
        <v>27</v>
      </c>
      <c r="W84" s="14"/>
      <c r="X84" s="14"/>
      <c r="Y84" s="14"/>
      <c r="Z84" s="20"/>
      <c r="AA84" s="18">
        <f>SUM(C84:Y84)</f>
        <v>416</v>
      </c>
      <c r="AB84" s="19"/>
      <c r="AC84" s="19">
        <f>(AA84/12)</f>
        <v>34.666666666666664</v>
      </c>
      <c r="AD84" s="23" t="s">
        <v>13</v>
      </c>
    </row>
    <row r="85" spans="1:30" x14ac:dyDescent="0.3">
      <c r="A85" s="14">
        <v>42</v>
      </c>
      <c r="B85" s="15" t="s">
        <v>89</v>
      </c>
      <c r="C85" s="14" t="s">
        <v>102</v>
      </c>
      <c r="D85" s="16" t="s">
        <v>102</v>
      </c>
      <c r="E85" s="16" t="s">
        <v>102</v>
      </c>
      <c r="F85" s="16" t="s">
        <v>102</v>
      </c>
      <c r="G85" s="16" t="s">
        <v>102</v>
      </c>
      <c r="H85" s="16" t="s">
        <v>102</v>
      </c>
      <c r="I85" s="16" t="s">
        <v>102</v>
      </c>
      <c r="J85" s="16" t="s">
        <v>102</v>
      </c>
      <c r="K85" s="16" t="s">
        <v>102</v>
      </c>
      <c r="L85" s="16" t="s">
        <v>102</v>
      </c>
      <c r="M85" s="16" t="s">
        <v>102</v>
      </c>
      <c r="N85" s="14">
        <v>10</v>
      </c>
      <c r="O85" s="16" t="s">
        <v>102</v>
      </c>
      <c r="P85" s="16" t="s">
        <v>102</v>
      </c>
      <c r="Q85" s="16" t="s">
        <v>102</v>
      </c>
      <c r="R85" s="16" t="s">
        <v>102</v>
      </c>
      <c r="S85" s="16" t="s">
        <v>102</v>
      </c>
      <c r="T85" s="16" t="s">
        <v>102</v>
      </c>
      <c r="U85" s="14">
        <v>4</v>
      </c>
      <c r="V85" s="16" t="s">
        <v>102</v>
      </c>
      <c r="W85" s="16" t="s">
        <v>102</v>
      </c>
      <c r="X85" s="16" t="s">
        <v>102</v>
      </c>
      <c r="Y85" s="14" t="s">
        <v>102</v>
      </c>
      <c r="Z85" s="17">
        <f>SUM(C85:Y85)</f>
        <v>14</v>
      </c>
      <c r="AA85" s="18"/>
      <c r="AB85" s="19">
        <v>106</v>
      </c>
      <c r="AC85" s="19"/>
      <c r="AD85" s="23"/>
    </row>
    <row r="86" spans="1:30" x14ac:dyDescent="0.3">
      <c r="A86" s="14"/>
      <c r="B86" s="15"/>
      <c r="C86" s="14"/>
      <c r="D86" s="16"/>
      <c r="E86" s="16"/>
      <c r="F86" s="14"/>
      <c r="G86" s="14"/>
      <c r="H86" s="14"/>
      <c r="I86" s="14"/>
      <c r="J86" s="14"/>
      <c r="K86" s="14"/>
      <c r="L86" s="16"/>
      <c r="M86" s="14"/>
      <c r="N86" s="14">
        <v>27</v>
      </c>
      <c r="O86" s="14"/>
      <c r="P86" s="14"/>
      <c r="Q86" s="14"/>
      <c r="R86" s="14"/>
      <c r="S86" s="14"/>
      <c r="T86" s="14"/>
      <c r="U86" s="14">
        <v>120</v>
      </c>
      <c r="V86" s="14"/>
      <c r="W86" s="14"/>
      <c r="X86" s="14"/>
      <c r="Y86" s="14"/>
      <c r="Z86" s="20"/>
      <c r="AA86" s="18">
        <f>SUM(C86:Y86)</f>
        <v>147</v>
      </c>
      <c r="AB86" s="19"/>
      <c r="AC86" s="19">
        <f>(AA86/12)</f>
        <v>12.25</v>
      </c>
      <c r="AD86" s="23"/>
    </row>
    <row r="87" spans="1:30" x14ac:dyDescent="0.3">
      <c r="A87" s="14">
        <v>43</v>
      </c>
      <c r="B87" s="15" t="s">
        <v>43</v>
      </c>
      <c r="C87" s="16">
        <v>10</v>
      </c>
      <c r="D87" s="16">
        <v>10</v>
      </c>
      <c r="E87" s="16">
        <v>10</v>
      </c>
      <c r="F87" s="16">
        <v>8</v>
      </c>
      <c r="G87" s="14">
        <v>9</v>
      </c>
      <c r="H87" s="16" t="s">
        <v>102</v>
      </c>
      <c r="I87" s="16">
        <v>4</v>
      </c>
      <c r="J87" s="16">
        <v>4</v>
      </c>
      <c r="K87" s="14">
        <v>9</v>
      </c>
      <c r="L87" s="16" t="s">
        <v>102</v>
      </c>
      <c r="M87" s="14">
        <v>9</v>
      </c>
      <c r="N87" s="22" t="s">
        <v>101</v>
      </c>
      <c r="O87" s="16" t="s">
        <v>102</v>
      </c>
      <c r="P87" s="16">
        <v>10</v>
      </c>
      <c r="Q87" s="14">
        <v>8</v>
      </c>
      <c r="R87" s="14">
        <v>9</v>
      </c>
      <c r="S87" s="16">
        <v>9</v>
      </c>
      <c r="T87" s="14">
        <v>10</v>
      </c>
      <c r="U87" s="14">
        <v>4</v>
      </c>
      <c r="V87" s="14">
        <v>6</v>
      </c>
      <c r="W87" s="16" t="s">
        <v>102</v>
      </c>
      <c r="X87" s="14">
        <v>9</v>
      </c>
      <c r="Y87" s="14">
        <v>7</v>
      </c>
      <c r="Z87" s="17">
        <f>SUM(C87:Y87)</f>
        <v>145</v>
      </c>
      <c r="AA87" s="18"/>
      <c r="AB87" s="20">
        <f>Z87+3*(Z87/9)</f>
        <v>193.33333333333331</v>
      </c>
      <c r="AC87" s="19"/>
    </row>
    <row r="88" spans="1:30" x14ac:dyDescent="0.3">
      <c r="A88" s="14"/>
      <c r="B88" s="15"/>
      <c r="C88" s="14">
        <v>6</v>
      </c>
      <c r="D88" s="16">
        <v>17</v>
      </c>
      <c r="E88" s="16">
        <v>19</v>
      </c>
      <c r="F88" s="14">
        <v>58</v>
      </c>
      <c r="G88" s="14">
        <v>67</v>
      </c>
      <c r="H88" s="14"/>
      <c r="I88" s="14">
        <v>26</v>
      </c>
      <c r="J88" s="14">
        <v>89</v>
      </c>
      <c r="K88" s="14">
        <v>51</v>
      </c>
      <c r="L88" s="16"/>
      <c r="M88" s="14">
        <v>76</v>
      </c>
      <c r="N88" s="14"/>
      <c r="O88" s="14"/>
      <c r="P88" s="14">
        <v>43</v>
      </c>
      <c r="Q88" s="14">
        <v>20</v>
      </c>
      <c r="R88" s="14">
        <v>5</v>
      </c>
      <c r="S88" s="14">
        <v>68</v>
      </c>
      <c r="T88" s="14">
        <v>13</v>
      </c>
      <c r="U88" s="14">
        <v>70</v>
      </c>
      <c r="V88" s="14">
        <v>10</v>
      </c>
      <c r="W88" s="14"/>
      <c r="X88" s="14">
        <v>30</v>
      </c>
      <c r="Y88" s="14">
        <v>47</v>
      </c>
      <c r="Z88" s="20"/>
      <c r="AA88" s="18">
        <f>SUM(C88:Y88)</f>
        <v>715</v>
      </c>
      <c r="AB88" s="19"/>
      <c r="AC88" s="19">
        <f>(AA88/3)</f>
        <v>238.33333333333334</v>
      </c>
    </row>
    <row r="89" spans="1:30" x14ac:dyDescent="0.3">
      <c r="A89" s="14">
        <v>44</v>
      </c>
      <c r="B89" s="15" t="s">
        <v>44</v>
      </c>
      <c r="C89" s="16" t="s">
        <v>102</v>
      </c>
      <c r="D89" s="16" t="s">
        <v>102</v>
      </c>
      <c r="E89" s="16">
        <v>10</v>
      </c>
      <c r="F89" s="14">
        <v>9</v>
      </c>
      <c r="G89" s="16">
        <v>6</v>
      </c>
      <c r="H89" s="14">
        <v>10</v>
      </c>
      <c r="I89" s="16" t="s">
        <v>102</v>
      </c>
      <c r="J89" s="16">
        <v>4</v>
      </c>
      <c r="K89" s="14">
        <v>9</v>
      </c>
      <c r="L89" s="16">
        <v>9</v>
      </c>
      <c r="M89" s="14">
        <v>10</v>
      </c>
      <c r="N89" s="14">
        <v>9</v>
      </c>
      <c r="O89" s="16" t="s">
        <v>102</v>
      </c>
      <c r="P89" s="14">
        <v>10</v>
      </c>
      <c r="Q89" s="16" t="s">
        <v>102</v>
      </c>
      <c r="R89" s="16">
        <v>8</v>
      </c>
      <c r="S89" s="14">
        <v>10</v>
      </c>
      <c r="T89" s="16">
        <v>10</v>
      </c>
      <c r="U89" s="14">
        <v>5</v>
      </c>
      <c r="V89" s="14">
        <v>4</v>
      </c>
      <c r="W89" s="14">
        <v>10</v>
      </c>
      <c r="X89" s="14">
        <v>9</v>
      </c>
      <c r="Y89" s="14">
        <v>8</v>
      </c>
      <c r="Z89" s="17">
        <f>SUM(C89:Y89)</f>
        <v>150</v>
      </c>
      <c r="AA89" s="18"/>
      <c r="AB89" s="19">
        <v>99</v>
      </c>
      <c r="AC89" s="19"/>
    </row>
    <row r="90" spans="1:30" x14ac:dyDescent="0.3">
      <c r="A90" s="14"/>
      <c r="B90" s="15"/>
      <c r="C90" s="14"/>
      <c r="D90" s="16"/>
      <c r="E90" s="16">
        <v>12</v>
      </c>
      <c r="F90" s="14">
        <v>17</v>
      </c>
      <c r="G90" s="14">
        <v>180</v>
      </c>
      <c r="H90" s="14">
        <v>29</v>
      </c>
      <c r="I90" s="14"/>
      <c r="J90" s="14">
        <v>101</v>
      </c>
      <c r="K90" s="14">
        <v>76</v>
      </c>
      <c r="L90" s="16">
        <v>12</v>
      </c>
      <c r="M90" s="14">
        <v>21</v>
      </c>
      <c r="N90" s="14">
        <v>93</v>
      </c>
      <c r="O90" s="14"/>
      <c r="P90" s="14">
        <v>38</v>
      </c>
      <c r="Q90" s="14"/>
      <c r="R90" s="14">
        <v>36</v>
      </c>
      <c r="S90" s="14">
        <v>15</v>
      </c>
      <c r="T90" s="14">
        <v>50</v>
      </c>
      <c r="U90" s="16">
        <v>52</v>
      </c>
      <c r="V90" s="16">
        <v>45</v>
      </c>
      <c r="W90" s="16">
        <v>68</v>
      </c>
      <c r="X90" s="16">
        <v>52</v>
      </c>
      <c r="Y90" s="14">
        <v>31</v>
      </c>
      <c r="Z90" s="20"/>
      <c r="AA90" s="18">
        <f>SUM(C90:Y90)</f>
        <v>928</v>
      </c>
      <c r="AB90" s="19"/>
      <c r="AC90" s="19">
        <f>(AA90/12)</f>
        <v>77.333333333333329</v>
      </c>
    </row>
    <row r="91" spans="1:30" x14ac:dyDescent="0.3">
      <c r="A91" s="14">
        <v>45</v>
      </c>
      <c r="B91" s="15" t="s">
        <v>45</v>
      </c>
      <c r="C91" s="16">
        <v>4</v>
      </c>
      <c r="D91" s="16">
        <v>10</v>
      </c>
      <c r="E91" s="16">
        <v>9</v>
      </c>
      <c r="F91" s="16" t="s">
        <v>102</v>
      </c>
      <c r="G91" s="16" t="s">
        <v>102</v>
      </c>
      <c r="H91" s="14">
        <v>10</v>
      </c>
      <c r="I91" s="14">
        <v>6</v>
      </c>
      <c r="J91" s="14">
        <v>10</v>
      </c>
      <c r="K91" s="16" t="s">
        <v>102</v>
      </c>
      <c r="L91" s="16" t="s">
        <v>102</v>
      </c>
      <c r="M91" s="16">
        <v>10</v>
      </c>
      <c r="N91" s="16">
        <v>9</v>
      </c>
      <c r="O91" s="16" t="s">
        <v>102</v>
      </c>
      <c r="P91" s="16" t="s">
        <v>102</v>
      </c>
      <c r="Q91" s="16" t="s">
        <v>102</v>
      </c>
      <c r="R91" s="16">
        <v>8</v>
      </c>
      <c r="S91" s="16">
        <v>8</v>
      </c>
      <c r="T91" s="16">
        <v>10</v>
      </c>
      <c r="U91" s="16">
        <v>6</v>
      </c>
      <c r="V91" s="16" t="s">
        <v>102</v>
      </c>
      <c r="W91" s="16">
        <v>10</v>
      </c>
      <c r="X91" s="16" t="s">
        <v>102</v>
      </c>
      <c r="Y91" s="14" t="s">
        <v>102</v>
      </c>
      <c r="Z91" s="17">
        <f>SUM(C91:Y91)</f>
        <v>110</v>
      </c>
      <c r="AA91" s="18"/>
      <c r="AB91" s="20"/>
      <c r="AC91" s="19"/>
    </row>
    <row r="92" spans="1:30" x14ac:dyDescent="0.3">
      <c r="A92" s="14"/>
      <c r="B92" s="15"/>
      <c r="C92" s="14">
        <v>26</v>
      </c>
      <c r="D92" s="16">
        <v>50</v>
      </c>
      <c r="E92" s="16">
        <v>114</v>
      </c>
      <c r="F92" s="14"/>
      <c r="G92" s="14"/>
      <c r="H92" s="14">
        <v>64</v>
      </c>
      <c r="I92" s="14">
        <v>21</v>
      </c>
      <c r="J92" s="14">
        <v>2</v>
      </c>
      <c r="K92" s="14"/>
      <c r="L92" s="16"/>
      <c r="M92" s="14">
        <v>1</v>
      </c>
      <c r="N92" s="14">
        <v>102</v>
      </c>
      <c r="O92" s="14"/>
      <c r="P92" s="14"/>
      <c r="Q92" s="14"/>
      <c r="R92" s="14">
        <v>38</v>
      </c>
      <c r="S92" s="14">
        <v>108</v>
      </c>
      <c r="T92" s="14">
        <v>56</v>
      </c>
      <c r="U92" s="14">
        <v>35</v>
      </c>
      <c r="V92" s="14"/>
      <c r="W92" s="14">
        <v>6</v>
      </c>
      <c r="X92" s="14"/>
      <c r="Y92" s="14"/>
      <c r="Z92" s="20"/>
      <c r="AA92" s="18">
        <f>SUM(C92:Y92)</f>
        <v>623</v>
      </c>
      <c r="AB92" s="19"/>
      <c r="AC92" s="19">
        <f>(AA92/11)</f>
        <v>56.636363636363633</v>
      </c>
    </row>
    <row r="93" spans="1:30" x14ac:dyDescent="0.3">
      <c r="A93" s="14">
        <v>46</v>
      </c>
      <c r="B93" s="15" t="s">
        <v>46</v>
      </c>
      <c r="C93" s="16">
        <v>5</v>
      </c>
      <c r="D93" s="16" t="s">
        <v>102</v>
      </c>
      <c r="E93" s="16"/>
      <c r="F93" s="16" t="s">
        <v>102</v>
      </c>
      <c r="G93" s="16" t="s">
        <v>102</v>
      </c>
      <c r="H93" s="16" t="s">
        <v>102</v>
      </c>
      <c r="I93" s="16" t="s">
        <v>102</v>
      </c>
      <c r="J93" s="16" t="s">
        <v>102</v>
      </c>
      <c r="K93" s="16" t="s">
        <v>102</v>
      </c>
      <c r="L93" s="16" t="s">
        <v>102</v>
      </c>
      <c r="M93" s="16" t="s">
        <v>102</v>
      </c>
      <c r="N93" s="16" t="s">
        <v>102</v>
      </c>
      <c r="O93" s="16" t="s">
        <v>102</v>
      </c>
      <c r="P93" s="16" t="s">
        <v>102</v>
      </c>
      <c r="Q93" s="16" t="s">
        <v>102</v>
      </c>
      <c r="R93" s="16" t="s">
        <v>102</v>
      </c>
      <c r="S93" s="16" t="s">
        <v>102</v>
      </c>
      <c r="T93" s="16" t="s">
        <v>102</v>
      </c>
      <c r="U93" s="16" t="s">
        <v>102</v>
      </c>
      <c r="V93" s="16" t="s">
        <v>102</v>
      </c>
      <c r="W93" s="16" t="s">
        <v>102</v>
      </c>
      <c r="X93" s="16" t="s">
        <v>102</v>
      </c>
      <c r="Y93" s="14" t="s">
        <v>102</v>
      </c>
      <c r="Z93" s="17">
        <f>SUM(C93:Y93)</f>
        <v>5</v>
      </c>
      <c r="AA93" s="18"/>
      <c r="AB93" s="24">
        <v>10</v>
      </c>
      <c r="AC93" s="19"/>
    </row>
    <row r="94" spans="1:30" x14ac:dyDescent="0.3">
      <c r="A94" s="14"/>
      <c r="B94" s="15"/>
      <c r="C94" s="14">
        <v>23</v>
      </c>
      <c r="D94" s="16"/>
      <c r="E94" s="16"/>
      <c r="F94" s="14"/>
      <c r="G94" s="14"/>
      <c r="H94" s="14"/>
      <c r="I94" s="16"/>
      <c r="J94" s="14"/>
      <c r="K94" s="14"/>
      <c r="L94" s="16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20"/>
      <c r="AA94" s="18">
        <f>SUM(C94:Y94)</f>
        <v>23</v>
      </c>
      <c r="AB94" s="19"/>
      <c r="AC94" s="19">
        <f>(AA94/1)</f>
        <v>23</v>
      </c>
    </row>
    <row r="95" spans="1:30" x14ac:dyDescent="0.3">
      <c r="A95" s="14">
        <v>47</v>
      </c>
      <c r="B95" s="15" t="s">
        <v>47</v>
      </c>
      <c r="C95" s="16" t="s">
        <v>102</v>
      </c>
      <c r="D95" s="16" t="s">
        <v>102</v>
      </c>
      <c r="E95" s="16"/>
      <c r="F95" s="16" t="s">
        <v>102</v>
      </c>
      <c r="G95" s="16" t="s">
        <v>102</v>
      </c>
      <c r="H95" s="16" t="s">
        <v>102</v>
      </c>
      <c r="I95" s="16" t="s">
        <v>102</v>
      </c>
      <c r="J95" s="16">
        <v>4</v>
      </c>
      <c r="K95" s="16" t="s">
        <v>102</v>
      </c>
      <c r="L95" s="16" t="s">
        <v>102</v>
      </c>
      <c r="M95" s="16" t="s">
        <v>102</v>
      </c>
      <c r="N95" s="16" t="s">
        <v>102</v>
      </c>
      <c r="O95" s="16" t="s">
        <v>102</v>
      </c>
      <c r="P95" s="16" t="s">
        <v>102</v>
      </c>
      <c r="Q95" s="16" t="s">
        <v>102</v>
      </c>
      <c r="R95" s="16" t="s">
        <v>102</v>
      </c>
      <c r="S95" s="16" t="s">
        <v>102</v>
      </c>
      <c r="T95" s="16" t="s">
        <v>102</v>
      </c>
      <c r="U95" s="16" t="s">
        <v>102</v>
      </c>
      <c r="V95" s="16" t="s">
        <v>102</v>
      </c>
      <c r="W95" s="16" t="s">
        <v>102</v>
      </c>
      <c r="X95" s="16" t="s">
        <v>102</v>
      </c>
      <c r="Y95" s="14" t="s">
        <v>102</v>
      </c>
      <c r="Z95" s="17">
        <f>SUM(C95:Y95)</f>
        <v>4</v>
      </c>
      <c r="AA95" s="18"/>
      <c r="AB95" s="19">
        <v>0</v>
      </c>
      <c r="AC95" s="19"/>
    </row>
    <row r="96" spans="1:30" x14ac:dyDescent="0.3">
      <c r="A96" s="14"/>
      <c r="B96" s="15"/>
      <c r="C96" s="14"/>
      <c r="D96" s="16"/>
      <c r="E96" s="16"/>
      <c r="F96" s="14"/>
      <c r="G96" s="14"/>
      <c r="H96" s="14"/>
      <c r="I96" s="14"/>
      <c r="J96" s="14">
        <v>205</v>
      </c>
      <c r="K96" s="14"/>
      <c r="L96" s="16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20"/>
      <c r="AA96" s="18">
        <f>SUM(C96:Y96)</f>
        <v>205</v>
      </c>
      <c r="AB96" s="19"/>
      <c r="AC96" s="19">
        <f>(AA96/1)</f>
        <v>205</v>
      </c>
    </row>
    <row r="97" spans="1:29" x14ac:dyDescent="0.3">
      <c r="A97" s="14">
        <v>48</v>
      </c>
      <c r="B97" s="15" t="s">
        <v>48</v>
      </c>
      <c r="C97" s="16" t="s">
        <v>102</v>
      </c>
      <c r="D97" s="16" t="s">
        <v>102</v>
      </c>
      <c r="E97" s="16"/>
      <c r="F97" s="16" t="s">
        <v>102</v>
      </c>
      <c r="G97" s="16" t="s">
        <v>102</v>
      </c>
      <c r="H97" s="16" t="s">
        <v>102</v>
      </c>
      <c r="I97" s="16" t="s">
        <v>102</v>
      </c>
      <c r="J97" s="16" t="s">
        <v>102</v>
      </c>
      <c r="K97" s="16" t="s">
        <v>102</v>
      </c>
      <c r="L97" s="16" t="s">
        <v>102</v>
      </c>
      <c r="M97" s="16" t="s">
        <v>102</v>
      </c>
      <c r="N97" s="16" t="s">
        <v>102</v>
      </c>
      <c r="O97" s="16" t="s">
        <v>102</v>
      </c>
      <c r="P97" s="16" t="s">
        <v>102</v>
      </c>
      <c r="Q97" s="16" t="s">
        <v>102</v>
      </c>
      <c r="R97" s="16" t="s">
        <v>102</v>
      </c>
      <c r="S97" s="16" t="s">
        <v>102</v>
      </c>
      <c r="T97" s="16" t="s">
        <v>102</v>
      </c>
      <c r="U97" s="16" t="s">
        <v>102</v>
      </c>
      <c r="V97" s="16" t="s">
        <v>102</v>
      </c>
      <c r="W97" s="16" t="s">
        <v>102</v>
      </c>
      <c r="X97" s="16" t="s">
        <v>102</v>
      </c>
      <c r="Y97" s="14" t="s">
        <v>102</v>
      </c>
      <c r="Z97" s="17">
        <f>SUM(C97:Y97)</f>
        <v>0</v>
      </c>
      <c r="AA97" s="18"/>
      <c r="AB97" s="19">
        <v>0</v>
      </c>
      <c r="AC97" s="19"/>
    </row>
    <row r="98" spans="1:29" x14ac:dyDescent="0.3">
      <c r="A98" s="14"/>
      <c r="B98" s="15"/>
      <c r="C98" s="16"/>
      <c r="D98" s="16"/>
      <c r="E98" s="16"/>
      <c r="F98" s="14"/>
      <c r="G98" s="14"/>
      <c r="H98" s="14"/>
      <c r="I98" s="14"/>
      <c r="J98" s="14"/>
      <c r="K98" s="14"/>
      <c r="L98" s="16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20"/>
      <c r="AA98" s="18">
        <f>SUM(C98:Y98)</f>
        <v>0</v>
      </c>
      <c r="AB98" s="19"/>
      <c r="AC98" s="19">
        <f>(AA98/11)</f>
        <v>0</v>
      </c>
    </row>
    <row r="99" spans="1:29" x14ac:dyDescent="0.3">
      <c r="A99" s="14">
        <v>49</v>
      </c>
      <c r="B99" s="15" t="s">
        <v>49</v>
      </c>
      <c r="C99" s="16">
        <v>4</v>
      </c>
      <c r="D99" s="16" t="s">
        <v>102</v>
      </c>
      <c r="E99" s="16"/>
      <c r="F99" s="16" t="s">
        <v>102</v>
      </c>
      <c r="G99" s="16" t="s">
        <v>102</v>
      </c>
      <c r="H99" s="16" t="s">
        <v>102</v>
      </c>
      <c r="I99" s="16" t="s">
        <v>102</v>
      </c>
      <c r="J99" s="16" t="s">
        <v>102</v>
      </c>
      <c r="K99" s="16" t="s">
        <v>102</v>
      </c>
      <c r="L99" s="16" t="s">
        <v>102</v>
      </c>
      <c r="M99" s="16" t="s">
        <v>102</v>
      </c>
      <c r="N99" s="16" t="s">
        <v>102</v>
      </c>
      <c r="O99" s="16" t="s">
        <v>102</v>
      </c>
      <c r="P99" s="16" t="s">
        <v>102</v>
      </c>
      <c r="Q99" s="16" t="s">
        <v>102</v>
      </c>
      <c r="R99" s="16" t="s">
        <v>102</v>
      </c>
      <c r="S99" s="16" t="s">
        <v>102</v>
      </c>
      <c r="T99" s="16" t="s">
        <v>102</v>
      </c>
      <c r="U99" s="16" t="s">
        <v>102</v>
      </c>
      <c r="V99" s="16" t="s">
        <v>102</v>
      </c>
      <c r="W99" s="16" t="s">
        <v>102</v>
      </c>
      <c r="X99" s="16" t="s">
        <v>102</v>
      </c>
      <c r="Y99" s="14" t="s">
        <v>102</v>
      </c>
      <c r="Z99" s="17">
        <f>SUM(C99:Y99)</f>
        <v>4</v>
      </c>
      <c r="AA99" s="18"/>
      <c r="AB99" s="19">
        <v>0</v>
      </c>
      <c r="AC99" s="19"/>
    </row>
    <row r="100" spans="1:29" x14ac:dyDescent="0.3">
      <c r="A100" s="14"/>
      <c r="B100" s="15"/>
      <c r="C100" s="16">
        <v>42</v>
      </c>
      <c r="D100" s="16"/>
      <c r="E100" s="16"/>
      <c r="F100" s="14"/>
      <c r="G100" s="14"/>
      <c r="H100" s="14"/>
      <c r="I100" s="14"/>
      <c r="J100" s="14"/>
      <c r="K100" s="14"/>
      <c r="L100" s="16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20"/>
      <c r="AA100" s="18">
        <f>SUM(C100:Y100)</f>
        <v>42</v>
      </c>
      <c r="AB100" s="19"/>
      <c r="AC100" s="19">
        <f>(AA100/11)</f>
        <v>3.8181818181818183</v>
      </c>
    </row>
    <row r="101" spans="1:29" x14ac:dyDescent="0.3">
      <c r="A101" s="14">
        <v>50</v>
      </c>
      <c r="B101" s="15" t="s">
        <v>50</v>
      </c>
      <c r="C101" s="16">
        <v>10</v>
      </c>
      <c r="D101" s="16">
        <v>10</v>
      </c>
      <c r="E101" s="16">
        <v>9</v>
      </c>
      <c r="F101" s="14">
        <v>8</v>
      </c>
      <c r="G101" s="14">
        <v>8</v>
      </c>
      <c r="H101" s="14">
        <v>10</v>
      </c>
      <c r="I101" s="14">
        <v>5</v>
      </c>
      <c r="J101" s="14">
        <v>4</v>
      </c>
      <c r="K101" s="14">
        <v>10</v>
      </c>
      <c r="L101" s="16" t="s">
        <v>102</v>
      </c>
      <c r="M101" s="14">
        <v>8</v>
      </c>
      <c r="N101" s="16">
        <v>9</v>
      </c>
      <c r="O101" s="16">
        <v>10</v>
      </c>
      <c r="P101" s="14">
        <v>10</v>
      </c>
      <c r="Q101" s="14">
        <v>8</v>
      </c>
      <c r="R101" s="14">
        <v>9</v>
      </c>
      <c r="S101" s="14">
        <v>9</v>
      </c>
      <c r="T101" s="14">
        <v>10</v>
      </c>
      <c r="U101" s="14">
        <v>9</v>
      </c>
      <c r="V101" s="14">
        <v>4</v>
      </c>
      <c r="W101" s="14">
        <v>10</v>
      </c>
      <c r="X101" s="14">
        <v>8</v>
      </c>
      <c r="Y101" s="14">
        <v>9</v>
      </c>
      <c r="Z101" s="17">
        <f>SUM(C101:Y101)</f>
        <v>187</v>
      </c>
      <c r="AA101" s="18"/>
      <c r="AB101" s="19">
        <v>105</v>
      </c>
      <c r="AC101" s="19"/>
    </row>
    <row r="102" spans="1:29" x14ac:dyDescent="0.3">
      <c r="A102" s="14"/>
      <c r="B102" s="15"/>
      <c r="C102" s="16">
        <v>10</v>
      </c>
      <c r="D102" s="16">
        <v>37</v>
      </c>
      <c r="E102" s="16">
        <v>73</v>
      </c>
      <c r="F102" s="14">
        <v>30</v>
      </c>
      <c r="G102" s="14">
        <v>111</v>
      </c>
      <c r="H102" s="14">
        <v>30</v>
      </c>
      <c r="I102" s="14">
        <v>23</v>
      </c>
      <c r="J102" s="14">
        <v>129</v>
      </c>
      <c r="K102" s="14">
        <v>9</v>
      </c>
      <c r="L102" s="16"/>
      <c r="M102" s="14">
        <v>113</v>
      </c>
      <c r="N102" s="14">
        <v>60</v>
      </c>
      <c r="O102" s="14">
        <v>12</v>
      </c>
      <c r="P102" s="14">
        <v>2</v>
      </c>
      <c r="Q102" s="14">
        <v>19</v>
      </c>
      <c r="R102" s="14">
        <v>15</v>
      </c>
      <c r="S102" s="14">
        <v>52</v>
      </c>
      <c r="T102" s="14">
        <v>29</v>
      </c>
      <c r="U102" s="14">
        <v>5</v>
      </c>
      <c r="V102" s="14">
        <v>37</v>
      </c>
      <c r="W102" s="14">
        <v>44</v>
      </c>
      <c r="X102" s="14">
        <v>63</v>
      </c>
      <c r="Y102" s="14">
        <v>11</v>
      </c>
      <c r="Z102" s="20"/>
      <c r="AA102" s="18">
        <f>SUM(C102:Y102)</f>
        <v>914</v>
      </c>
      <c r="AB102" s="19"/>
      <c r="AC102" s="19">
        <f>(AA102/12)</f>
        <v>76.166666666666671</v>
      </c>
    </row>
    <row r="103" spans="1:29" x14ac:dyDescent="0.3">
      <c r="A103" s="14">
        <v>51</v>
      </c>
      <c r="B103" s="15" t="s">
        <v>51</v>
      </c>
      <c r="C103" s="16">
        <v>4</v>
      </c>
      <c r="D103" s="16" t="s">
        <v>102</v>
      </c>
      <c r="E103" s="16"/>
      <c r="F103" s="16" t="s">
        <v>102</v>
      </c>
      <c r="G103" s="16" t="s">
        <v>102</v>
      </c>
      <c r="H103" s="16" t="s">
        <v>102</v>
      </c>
      <c r="I103" s="16" t="s">
        <v>102</v>
      </c>
      <c r="J103" s="16" t="s">
        <v>102</v>
      </c>
      <c r="K103" s="16" t="s">
        <v>102</v>
      </c>
      <c r="L103" s="16" t="s">
        <v>102</v>
      </c>
      <c r="M103" s="16" t="s">
        <v>102</v>
      </c>
      <c r="N103" s="16" t="s">
        <v>102</v>
      </c>
      <c r="O103" s="16" t="s">
        <v>102</v>
      </c>
      <c r="P103" s="16" t="s">
        <v>102</v>
      </c>
      <c r="Q103" s="16" t="s">
        <v>102</v>
      </c>
      <c r="R103" s="16" t="s">
        <v>102</v>
      </c>
      <c r="S103" s="16" t="s">
        <v>102</v>
      </c>
      <c r="T103" s="16" t="s">
        <v>102</v>
      </c>
      <c r="U103" s="16" t="s">
        <v>102</v>
      </c>
      <c r="V103" s="16" t="s">
        <v>102</v>
      </c>
      <c r="W103" s="16" t="s">
        <v>102</v>
      </c>
      <c r="X103" s="16" t="s">
        <v>102</v>
      </c>
      <c r="Y103" s="14" t="s">
        <v>102</v>
      </c>
      <c r="Z103" s="17">
        <f>SUM(C103:Y103)</f>
        <v>4</v>
      </c>
      <c r="AA103" s="18"/>
      <c r="AB103" s="24">
        <v>41</v>
      </c>
      <c r="AC103" s="19"/>
    </row>
    <row r="104" spans="1:29" x14ac:dyDescent="0.3">
      <c r="A104" s="14"/>
      <c r="B104" s="15"/>
      <c r="C104" s="14">
        <v>37</v>
      </c>
      <c r="D104" s="16"/>
      <c r="E104" s="16"/>
      <c r="F104" s="14"/>
      <c r="G104" s="14"/>
      <c r="H104" s="14"/>
      <c r="I104" s="14"/>
      <c r="J104" s="14"/>
      <c r="K104" s="14"/>
      <c r="L104" s="16"/>
      <c r="M104" s="14"/>
      <c r="N104" s="14"/>
      <c r="O104" s="14"/>
      <c r="P104" s="14"/>
      <c r="Q104" s="14"/>
      <c r="R104" s="14"/>
      <c r="S104" s="16"/>
      <c r="T104" s="14"/>
      <c r="U104" s="14"/>
      <c r="V104" s="14"/>
      <c r="W104" s="14"/>
      <c r="X104" s="14"/>
      <c r="Y104" s="14"/>
      <c r="Z104" s="20" t="s">
        <v>13</v>
      </c>
      <c r="AA104" s="18">
        <f>SUM(C104:Y104)</f>
        <v>37</v>
      </c>
      <c r="AB104" s="19"/>
      <c r="AC104" s="19">
        <f>(AA104/6)</f>
        <v>6.166666666666667</v>
      </c>
    </row>
    <row r="105" spans="1:29" x14ac:dyDescent="0.3">
      <c r="A105" s="14">
        <v>52</v>
      </c>
      <c r="B105" s="15" t="s">
        <v>52</v>
      </c>
      <c r="C105" s="16">
        <v>4</v>
      </c>
      <c r="D105" s="16" t="s">
        <v>102</v>
      </c>
      <c r="E105" s="16"/>
      <c r="F105" s="16" t="s">
        <v>102</v>
      </c>
      <c r="G105" s="16" t="s">
        <v>102</v>
      </c>
      <c r="H105" s="16" t="s">
        <v>102</v>
      </c>
      <c r="I105" s="16" t="s">
        <v>102</v>
      </c>
      <c r="J105" s="16" t="s">
        <v>102</v>
      </c>
      <c r="K105" s="16" t="s">
        <v>102</v>
      </c>
      <c r="L105" s="16" t="s">
        <v>102</v>
      </c>
      <c r="M105" s="16" t="s">
        <v>102</v>
      </c>
      <c r="N105" s="16" t="s">
        <v>102</v>
      </c>
      <c r="O105" s="16" t="s">
        <v>102</v>
      </c>
      <c r="P105" s="16" t="s">
        <v>102</v>
      </c>
      <c r="Q105" s="16" t="s">
        <v>102</v>
      </c>
      <c r="R105" s="16" t="s">
        <v>102</v>
      </c>
      <c r="S105" s="16" t="s">
        <v>102</v>
      </c>
      <c r="T105" s="16" t="s">
        <v>102</v>
      </c>
      <c r="U105" s="16" t="s">
        <v>102</v>
      </c>
      <c r="V105" s="16" t="s">
        <v>102</v>
      </c>
      <c r="W105" s="16" t="s">
        <v>102</v>
      </c>
      <c r="X105" s="16" t="s">
        <v>102</v>
      </c>
      <c r="Y105" s="14" t="s">
        <v>102</v>
      </c>
      <c r="Z105" s="17">
        <f>SUM(C105:Y105)</f>
        <v>4</v>
      </c>
      <c r="AA105" s="18"/>
      <c r="AB105" s="24">
        <v>57</v>
      </c>
      <c r="AC105" s="19"/>
    </row>
    <row r="106" spans="1:29" x14ac:dyDescent="0.3">
      <c r="A106" s="14"/>
      <c r="B106" s="15"/>
      <c r="C106" s="14">
        <v>38</v>
      </c>
      <c r="D106" s="16"/>
      <c r="E106" s="16"/>
      <c r="F106" s="14"/>
      <c r="G106" s="14"/>
      <c r="H106" s="14"/>
      <c r="I106" s="14"/>
      <c r="J106" s="14"/>
      <c r="K106" s="14"/>
      <c r="L106" s="16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20"/>
      <c r="AA106" s="18">
        <f>SUM(C106:Y106)</f>
        <v>38</v>
      </c>
      <c r="AB106" s="19"/>
      <c r="AC106" s="19">
        <f>(AA106/7)</f>
        <v>5.4285714285714288</v>
      </c>
    </row>
    <row r="107" spans="1:29" x14ac:dyDescent="0.3">
      <c r="A107" s="14">
        <v>53</v>
      </c>
      <c r="B107" s="15" t="s">
        <v>53</v>
      </c>
      <c r="C107" s="14">
        <v>9</v>
      </c>
      <c r="D107" s="16">
        <v>10</v>
      </c>
      <c r="E107" s="16">
        <v>9</v>
      </c>
      <c r="F107" s="14">
        <v>7</v>
      </c>
      <c r="G107" s="16" t="s">
        <v>102</v>
      </c>
      <c r="H107" s="14">
        <v>10</v>
      </c>
      <c r="I107" s="14">
        <v>9</v>
      </c>
      <c r="J107" s="14">
        <v>4</v>
      </c>
      <c r="K107" s="14">
        <v>9</v>
      </c>
      <c r="L107" s="16">
        <v>10</v>
      </c>
      <c r="M107" s="14">
        <v>8</v>
      </c>
      <c r="N107" s="14">
        <v>9</v>
      </c>
      <c r="O107" s="14">
        <v>10</v>
      </c>
      <c r="P107" s="14">
        <v>9</v>
      </c>
      <c r="Q107" s="14">
        <v>7</v>
      </c>
      <c r="R107" s="14">
        <v>8</v>
      </c>
      <c r="S107" s="14">
        <v>9</v>
      </c>
      <c r="T107" s="14">
        <v>10</v>
      </c>
      <c r="U107" s="14">
        <v>8</v>
      </c>
      <c r="V107" s="14">
        <v>4</v>
      </c>
      <c r="W107" s="14">
        <v>10</v>
      </c>
      <c r="X107" s="16">
        <v>7</v>
      </c>
      <c r="Y107" s="14">
        <v>7</v>
      </c>
      <c r="Z107" s="17">
        <f>SUM(C107:Y107)</f>
        <v>183</v>
      </c>
      <c r="AA107" s="18"/>
      <c r="AB107" s="19">
        <v>107</v>
      </c>
      <c r="AC107" s="19"/>
    </row>
    <row r="108" spans="1:29" x14ac:dyDescent="0.3">
      <c r="A108" s="14"/>
      <c r="B108" s="15"/>
      <c r="C108" s="14">
        <v>13</v>
      </c>
      <c r="D108" s="16">
        <v>34</v>
      </c>
      <c r="E108" s="16">
        <v>51</v>
      </c>
      <c r="F108" s="14">
        <v>73</v>
      </c>
      <c r="G108" s="14"/>
      <c r="H108" s="14">
        <v>73</v>
      </c>
      <c r="I108" s="14">
        <v>4</v>
      </c>
      <c r="J108" s="14">
        <v>117</v>
      </c>
      <c r="K108" s="14">
        <v>50</v>
      </c>
      <c r="L108" s="16">
        <v>5</v>
      </c>
      <c r="M108" s="14">
        <v>102</v>
      </c>
      <c r="N108" s="14">
        <v>98</v>
      </c>
      <c r="O108" s="14">
        <v>9</v>
      </c>
      <c r="P108" s="14">
        <v>76</v>
      </c>
      <c r="Q108" s="14">
        <v>32</v>
      </c>
      <c r="R108" s="14">
        <v>33</v>
      </c>
      <c r="S108" s="14">
        <v>46</v>
      </c>
      <c r="T108" s="14">
        <v>44</v>
      </c>
      <c r="U108" s="14">
        <v>10</v>
      </c>
      <c r="V108" s="14">
        <v>32</v>
      </c>
      <c r="W108" s="14">
        <v>8</v>
      </c>
      <c r="X108" s="14">
        <v>112</v>
      </c>
      <c r="Y108" s="14">
        <v>66</v>
      </c>
      <c r="Z108" s="20"/>
      <c r="AA108" s="18">
        <f>SUM(C108:Y108)</f>
        <v>1088</v>
      </c>
      <c r="AB108" s="19"/>
      <c r="AC108" s="19">
        <f>(AA108/12)</f>
        <v>90.666666666666671</v>
      </c>
    </row>
    <row r="109" spans="1:29" x14ac:dyDescent="0.3">
      <c r="A109" s="14">
        <v>54</v>
      </c>
      <c r="B109" s="15" t="s">
        <v>54</v>
      </c>
      <c r="C109" s="22" t="s">
        <v>101</v>
      </c>
      <c r="D109" s="16" t="s">
        <v>102</v>
      </c>
      <c r="E109" s="16">
        <v>9</v>
      </c>
      <c r="F109" s="16">
        <v>8</v>
      </c>
      <c r="G109" s="16">
        <v>7</v>
      </c>
      <c r="H109" s="14">
        <v>10</v>
      </c>
      <c r="I109" s="16" t="s">
        <v>102</v>
      </c>
      <c r="J109" s="22" t="s">
        <v>101</v>
      </c>
      <c r="K109" s="14">
        <v>8</v>
      </c>
      <c r="L109" s="16">
        <v>10</v>
      </c>
      <c r="M109" s="14">
        <v>10</v>
      </c>
      <c r="N109" s="14">
        <v>9</v>
      </c>
      <c r="O109" s="16">
        <v>5</v>
      </c>
      <c r="P109" s="16">
        <v>10</v>
      </c>
      <c r="Q109" s="14">
        <v>9</v>
      </c>
      <c r="R109" s="14">
        <v>9</v>
      </c>
      <c r="S109" s="14">
        <v>8</v>
      </c>
      <c r="T109" s="16">
        <v>10</v>
      </c>
      <c r="U109" s="16">
        <v>7</v>
      </c>
      <c r="V109" s="16">
        <v>4</v>
      </c>
      <c r="W109" s="16">
        <v>10</v>
      </c>
      <c r="X109" s="16">
        <v>10</v>
      </c>
      <c r="Y109" s="16">
        <v>10</v>
      </c>
      <c r="Z109" s="17">
        <f>SUM(C109:Y109)</f>
        <v>163</v>
      </c>
      <c r="AA109" s="18"/>
      <c r="AB109" s="20">
        <f>Z109+3*(Z109/9)</f>
        <v>217.33333333333331</v>
      </c>
      <c r="AC109" s="19"/>
    </row>
    <row r="110" spans="1:29" x14ac:dyDescent="0.3">
      <c r="A110" s="21"/>
      <c r="B110" s="15"/>
      <c r="C110" s="14"/>
      <c r="D110" s="16"/>
      <c r="E110" s="16">
        <v>54</v>
      </c>
      <c r="F110" s="14">
        <v>56</v>
      </c>
      <c r="G110" s="14">
        <v>167</v>
      </c>
      <c r="H110" s="14">
        <v>42</v>
      </c>
      <c r="I110" s="14"/>
      <c r="J110" s="14"/>
      <c r="K110" s="14">
        <v>110</v>
      </c>
      <c r="L110" s="16">
        <v>3</v>
      </c>
      <c r="M110" s="14">
        <v>33</v>
      </c>
      <c r="N110" s="14">
        <v>67</v>
      </c>
      <c r="O110" s="14">
        <v>74</v>
      </c>
      <c r="P110" s="14">
        <v>40</v>
      </c>
      <c r="Q110" s="14">
        <v>18</v>
      </c>
      <c r="R110" s="14">
        <v>4</v>
      </c>
      <c r="S110" s="14">
        <v>97</v>
      </c>
      <c r="T110" s="14">
        <v>55</v>
      </c>
      <c r="U110" s="14">
        <v>15</v>
      </c>
      <c r="V110" s="14">
        <v>22</v>
      </c>
      <c r="W110" s="14">
        <v>11</v>
      </c>
      <c r="X110" s="14">
        <v>20</v>
      </c>
      <c r="Y110" s="14">
        <v>9</v>
      </c>
      <c r="Z110" s="20"/>
      <c r="AA110" s="18">
        <f>SUM(C110:Y110)</f>
        <v>897</v>
      </c>
      <c r="AB110" s="19"/>
      <c r="AC110" s="19">
        <f>(AA110/9)</f>
        <v>99.666666666666671</v>
      </c>
    </row>
    <row r="111" spans="1:29" x14ac:dyDescent="0.3">
      <c r="A111" s="21">
        <v>55</v>
      </c>
      <c r="B111" s="15" t="s">
        <v>90</v>
      </c>
      <c r="C111" s="14" t="s">
        <v>102</v>
      </c>
      <c r="D111" s="16" t="s">
        <v>102</v>
      </c>
      <c r="E111" s="16">
        <v>10</v>
      </c>
      <c r="F111" s="16" t="s">
        <v>102</v>
      </c>
      <c r="G111" s="14">
        <v>9</v>
      </c>
      <c r="H111" s="16" t="s">
        <v>102</v>
      </c>
      <c r="I111" s="16" t="s">
        <v>102</v>
      </c>
      <c r="J111" s="16" t="s">
        <v>102</v>
      </c>
      <c r="K111" s="16" t="s">
        <v>102</v>
      </c>
      <c r="L111" s="16" t="s">
        <v>102</v>
      </c>
      <c r="M111" s="14">
        <v>9</v>
      </c>
      <c r="N111" s="16" t="s">
        <v>102</v>
      </c>
      <c r="O111" s="16" t="s">
        <v>102</v>
      </c>
      <c r="P111" s="16" t="s">
        <v>102</v>
      </c>
      <c r="Q111" s="16" t="s">
        <v>102</v>
      </c>
      <c r="R111" s="16" t="s">
        <v>102</v>
      </c>
      <c r="S111" s="14">
        <v>10</v>
      </c>
      <c r="T111" s="16" t="s">
        <v>102</v>
      </c>
      <c r="U111" s="16" t="s">
        <v>102</v>
      </c>
      <c r="V111" s="16" t="s">
        <v>102</v>
      </c>
      <c r="W111" s="16" t="s">
        <v>102</v>
      </c>
      <c r="X111" s="16" t="s">
        <v>102</v>
      </c>
      <c r="Y111" s="14">
        <v>4</v>
      </c>
      <c r="Z111" s="17">
        <f>SUM(C111:Y111)</f>
        <v>42</v>
      </c>
      <c r="AA111" s="18"/>
      <c r="AB111" s="19">
        <v>106</v>
      </c>
      <c r="AC111" s="19"/>
    </row>
    <row r="112" spans="1:29" x14ac:dyDescent="0.3">
      <c r="A112" s="21"/>
      <c r="B112" s="15"/>
      <c r="C112" s="14"/>
      <c r="D112" s="16"/>
      <c r="E112" s="16">
        <v>22</v>
      </c>
      <c r="F112" s="14"/>
      <c r="G112" s="14">
        <v>84</v>
      </c>
      <c r="H112" s="14"/>
      <c r="I112" s="14"/>
      <c r="J112" s="14"/>
      <c r="K112" s="14"/>
      <c r="L112" s="16"/>
      <c r="M112" s="14">
        <v>54</v>
      </c>
      <c r="N112" s="14"/>
      <c r="O112" s="14"/>
      <c r="P112" s="14"/>
      <c r="Q112" s="14"/>
      <c r="R112" s="14"/>
      <c r="S112" s="14">
        <v>14</v>
      </c>
      <c r="T112" s="14"/>
      <c r="U112" s="14"/>
      <c r="V112" s="14"/>
      <c r="W112" s="14"/>
      <c r="X112" s="14"/>
      <c r="Y112" s="14">
        <v>111</v>
      </c>
      <c r="Z112" s="20"/>
      <c r="AA112" s="18">
        <f>SUM(C112:Y112)</f>
        <v>285</v>
      </c>
      <c r="AB112" s="19"/>
      <c r="AC112" s="19">
        <f>(AA112/12)</f>
        <v>23.75</v>
      </c>
    </row>
    <row r="113" spans="1:29" x14ac:dyDescent="0.3">
      <c r="A113" s="21">
        <v>56</v>
      </c>
      <c r="B113" s="15" t="s">
        <v>55</v>
      </c>
      <c r="C113" s="16" t="s">
        <v>102</v>
      </c>
      <c r="D113" s="16">
        <v>10</v>
      </c>
      <c r="E113" s="16">
        <v>9</v>
      </c>
      <c r="F113" s="16" t="s">
        <v>102</v>
      </c>
      <c r="G113" s="16">
        <v>9</v>
      </c>
      <c r="H113" s="14">
        <v>10</v>
      </c>
      <c r="I113" s="14">
        <v>6</v>
      </c>
      <c r="J113" s="14">
        <v>10</v>
      </c>
      <c r="K113" s="14">
        <v>9</v>
      </c>
      <c r="L113" s="16" t="s">
        <v>102</v>
      </c>
      <c r="M113" s="14">
        <v>10</v>
      </c>
      <c r="N113" s="16">
        <v>10</v>
      </c>
      <c r="O113" s="16">
        <v>5</v>
      </c>
      <c r="P113" s="16">
        <v>10</v>
      </c>
      <c r="Q113" s="16" t="s">
        <v>102</v>
      </c>
      <c r="R113" s="16" t="s">
        <v>102</v>
      </c>
      <c r="S113" s="14">
        <v>8</v>
      </c>
      <c r="T113" s="16">
        <v>10</v>
      </c>
      <c r="U113" s="16" t="s">
        <v>102</v>
      </c>
      <c r="V113" s="16">
        <v>4</v>
      </c>
      <c r="W113" s="16">
        <v>10</v>
      </c>
      <c r="X113" s="16">
        <v>10</v>
      </c>
      <c r="Y113" s="16">
        <v>10</v>
      </c>
      <c r="Z113" s="17">
        <f>SUM(C113:Y113)</f>
        <v>150</v>
      </c>
      <c r="AA113" s="18"/>
      <c r="AB113" s="19">
        <v>105</v>
      </c>
      <c r="AC113" s="19"/>
    </row>
    <row r="114" spans="1:29" x14ac:dyDescent="0.3">
      <c r="A114" s="21"/>
      <c r="B114" s="15"/>
      <c r="C114" s="14"/>
      <c r="D114" s="16">
        <v>25</v>
      </c>
      <c r="E114" s="16">
        <v>88</v>
      </c>
      <c r="F114" s="14"/>
      <c r="G114" s="14">
        <v>46</v>
      </c>
      <c r="H114" s="14">
        <v>37</v>
      </c>
      <c r="I114" s="14">
        <v>18</v>
      </c>
      <c r="J114" s="14">
        <v>10</v>
      </c>
      <c r="K114" s="14">
        <v>36</v>
      </c>
      <c r="L114" s="16"/>
      <c r="M114" s="14">
        <v>12</v>
      </c>
      <c r="N114" s="14">
        <v>14</v>
      </c>
      <c r="O114" s="14">
        <v>68</v>
      </c>
      <c r="P114" s="14">
        <v>47</v>
      </c>
      <c r="Q114" s="14"/>
      <c r="R114" s="14"/>
      <c r="S114" s="14">
        <v>154</v>
      </c>
      <c r="T114" s="14">
        <v>21</v>
      </c>
      <c r="U114" s="14"/>
      <c r="V114" s="14">
        <v>26</v>
      </c>
      <c r="W114" s="14">
        <v>58</v>
      </c>
      <c r="X114" s="14">
        <v>15</v>
      </c>
      <c r="Y114" s="14">
        <v>5</v>
      </c>
      <c r="Z114" s="20"/>
      <c r="AA114" s="18">
        <f>SUM(C114:Y114)</f>
        <v>680</v>
      </c>
      <c r="AB114" s="19"/>
      <c r="AC114" s="19">
        <f>(AA114/12)</f>
        <v>56.666666666666664</v>
      </c>
    </row>
    <row r="115" spans="1:29" x14ac:dyDescent="0.3">
      <c r="A115" s="21">
        <v>57</v>
      </c>
      <c r="B115" s="15" t="s">
        <v>56</v>
      </c>
      <c r="C115" s="16" t="s">
        <v>102</v>
      </c>
      <c r="D115" s="16" t="s">
        <v>102</v>
      </c>
      <c r="E115" s="16"/>
      <c r="F115" s="16" t="s">
        <v>102</v>
      </c>
      <c r="G115" s="16" t="s">
        <v>102</v>
      </c>
      <c r="H115" s="16" t="s">
        <v>102</v>
      </c>
      <c r="I115" s="16" t="s">
        <v>102</v>
      </c>
      <c r="J115" s="16" t="s">
        <v>102</v>
      </c>
      <c r="K115" s="16" t="s">
        <v>102</v>
      </c>
      <c r="L115" s="16" t="s">
        <v>102</v>
      </c>
      <c r="M115" s="16" t="s">
        <v>102</v>
      </c>
      <c r="N115" s="16" t="s">
        <v>102</v>
      </c>
      <c r="O115" s="16" t="s">
        <v>102</v>
      </c>
      <c r="P115" s="16" t="s">
        <v>102</v>
      </c>
      <c r="Q115" s="16" t="s">
        <v>102</v>
      </c>
      <c r="R115" s="16" t="s">
        <v>102</v>
      </c>
      <c r="S115" s="16" t="s">
        <v>102</v>
      </c>
      <c r="T115" s="16" t="s">
        <v>102</v>
      </c>
      <c r="U115" s="16" t="s">
        <v>102</v>
      </c>
      <c r="V115" s="16" t="s">
        <v>102</v>
      </c>
      <c r="W115" s="16" t="s">
        <v>102</v>
      </c>
      <c r="X115" s="16" t="s">
        <v>102</v>
      </c>
      <c r="Y115" s="14" t="s">
        <v>102</v>
      </c>
      <c r="Z115" s="17">
        <f>SUM(C115:Y115)</f>
        <v>0</v>
      </c>
      <c r="AA115" s="18"/>
      <c r="AB115" s="24">
        <v>0</v>
      </c>
      <c r="AC115" s="19"/>
    </row>
    <row r="116" spans="1:29" x14ac:dyDescent="0.3">
      <c r="A116" s="21"/>
      <c r="B116" s="15"/>
      <c r="C116" s="14"/>
      <c r="D116" s="16"/>
      <c r="E116" s="16"/>
      <c r="F116" s="14"/>
      <c r="G116" s="14"/>
      <c r="H116" s="14"/>
      <c r="I116" s="14"/>
      <c r="J116" s="14"/>
      <c r="K116" s="14"/>
      <c r="L116" s="16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20"/>
      <c r="AA116" s="18">
        <f>SUM(C116:Y116)</f>
        <v>0</v>
      </c>
      <c r="AB116" s="24"/>
      <c r="AC116" s="19">
        <f>(AA116/9)</f>
        <v>0</v>
      </c>
    </row>
    <row r="117" spans="1:29" x14ac:dyDescent="0.3">
      <c r="A117" s="21">
        <v>58</v>
      </c>
      <c r="B117" s="15" t="s">
        <v>57</v>
      </c>
      <c r="C117" s="16" t="s">
        <v>102</v>
      </c>
      <c r="D117" s="16" t="s">
        <v>102</v>
      </c>
      <c r="E117" s="16"/>
      <c r="F117" s="16" t="s">
        <v>102</v>
      </c>
      <c r="G117" s="16" t="s">
        <v>102</v>
      </c>
      <c r="H117" s="16" t="s">
        <v>102</v>
      </c>
      <c r="I117" s="16" t="s">
        <v>102</v>
      </c>
      <c r="J117" s="16" t="s">
        <v>102</v>
      </c>
      <c r="K117" s="16" t="s">
        <v>102</v>
      </c>
      <c r="L117" s="16" t="s">
        <v>102</v>
      </c>
      <c r="M117" s="16" t="s">
        <v>102</v>
      </c>
      <c r="N117" s="16" t="s">
        <v>102</v>
      </c>
      <c r="O117" s="16" t="s">
        <v>102</v>
      </c>
      <c r="P117" s="16" t="s">
        <v>102</v>
      </c>
      <c r="Q117" s="16" t="s">
        <v>102</v>
      </c>
      <c r="R117" s="16" t="s">
        <v>102</v>
      </c>
      <c r="S117" s="16" t="s">
        <v>102</v>
      </c>
      <c r="T117" s="16" t="s">
        <v>102</v>
      </c>
      <c r="U117" s="16" t="s">
        <v>102</v>
      </c>
      <c r="V117" s="16" t="s">
        <v>102</v>
      </c>
      <c r="W117" s="16" t="s">
        <v>102</v>
      </c>
      <c r="X117" s="16" t="s">
        <v>102</v>
      </c>
      <c r="Y117" s="14" t="s">
        <v>102</v>
      </c>
      <c r="Z117" s="17">
        <f>SUM(C117:Y117)</f>
        <v>0</v>
      </c>
      <c r="AA117" s="18"/>
      <c r="AB117" s="24">
        <v>0</v>
      </c>
      <c r="AC117" s="19"/>
    </row>
    <row r="118" spans="1:29" x14ac:dyDescent="0.3">
      <c r="A118" s="21"/>
      <c r="B118" s="15"/>
      <c r="C118" s="14"/>
      <c r="D118" s="16"/>
      <c r="E118" s="16"/>
      <c r="F118" s="14"/>
      <c r="G118" s="14"/>
      <c r="H118" s="14"/>
      <c r="I118" s="14"/>
      <c r="J118" s="14"/>
      <c r="K118" s="14"/>
      <c r="L118" s="16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20"/>
      <c r="AA118" s="18">
        <f>SUM(C118:Y118)</f>
        <v>0</v>
      </c>
      <c r="AB118" s="19"/>
      <c r="AC118" s="19">
        <f>(AA118/6)</f>
        <v>0</v>
      </c>
    </row>
    <row r="119" spans="1:29" x14ac:dyDescent="0.3">
      <c r="A119" s="21">
        <v>59</v>
      </c>
      <c r="B119" s="15" t="s">
        <v>58</v>
      </c>
      <c r="C119" s="14">
        <v>4</v>
      </c>
      <c r="D119" s="16" t="s">
        <v>102</v>
      </c>
      <c r="E119" s="16"/>
      <c r="F119" s="16" t="s">
        <v>102</v>
      </c>
      <c r="G119" s="16">
        <v>9</v>
      </c>
      <c r="H119" s="16" t="s">
        <v>102</v>
      </c>
      <c r="I119" s="16" t="s">
        <v>102</v>
      </c>
      <c r="J119" s="16">
        <v>6</v>
      </c>
      <c r="K119" s="16" t="s">
        <v>102</v>
      </c>
      <c r="L119" s="16" t="s">
        <v>102</v>
      </c>
      <c r="M119" s="16" t="s">
        <v>102</v>
      </c>
      <c r="N119" s="16" t="s">
        <v>102</v>
      </c>
      <c r="O119" s="16" t="s">
        <v>102</v>
      </c>
      <c r="P119" s="16" t="s">
        <v>102</v>
      </c>
      <c r="Q119" s="16" t="s">
        <v>102</v>
      </c>
      <c r="R119" s="16" t="s">
        <v>102</v>
      </c>
      <c r="S119" s="16" t="s">
        <v>102</v>
      </c>
      <c r="T119" s="16" t="s">
        <v>102</v>
      </c>
      <c r="U119" s="16">
        <v>4</v>
      </c>
      <c r="V119" s="16" t="s">
        <v>102</v>
      </c>
      <c r="W119" s="16" t="s">
        <v>102</v>
      </c>
      <c r="X119" s="16" t="s">
        <v>102</v>
      </c>
      <c r="Y119" s="14" t="s">
        <v>102</v>
      </c>
      <c r="Z119" s="17">
        <f>SUM(C119:Y119)</f>
        <v>23</v>
      </c>
      <c r="AA119" s="18"/>
      <c r="AB119" s="19">
        <v>10</v>
      </c>
      <c r="AC119" s="19"/>
    </row>
    <row r="120" spans="1:29" x14ac:dyDescent="0.3">
      <c r="A120" s="21"/>
      <c r="B120" s="15"/>
      <c r="C120" s="14">
        <v>50</v>
      </c>
      <c r="D120" s="16"/>
      <c r="E120" s="16"/>
      <c r="F120" s="14"/>
      <c r="G120" s="14">
        <v>44</v>
      </c>
      <c r="H120" s="14"/>
      <c r="I120" s="14"/>
      <c r="J120" s="14">
        <v>54</v>
      </c>
      <c r="K120" s="14"/>
      <c r="L120" s="16"/>
      <c r="M120" s="14"/>
      <c r="N120" s="14"/>
      <c r="O120" s="14"/>
      <c r="P120" s="14"/>
      <c r="Q120" s="14"/>
      <c r="R120" s="14"/>
      <c r="S120" s="14"/>
      <c r="T120" s="14"/>
      <c r="U120" s="14">
        <v>81</v>
      </c>
      <c r="V120" s="14"/>
      <c r="W120" s="14"/>
      <c r="X120" s="14"/>
      <c r="Y120" s="14"/>
      <c r="Z120" s="20"/>
      <c r="AA120" s="18">
        <f>SUM(C120:Y120)</f>
        <v>229</v>
      </c>
      <c r="AB120" s="19"/>
      <c r="AC120" s="19">
        <f>(AA120/1)</f>
        <v>229</v>
      </c>
    </row>
    <row r="121" spans="1:29" x14ac:dyDescent="0.3">
      <c r="A121" s="21">
        <v>60</v>
      </c>
      <c r="B121" s="15" t="s">
        <v>59</v>
      </c>
      <c r="C121" s="16">
        <v>4</v>
      </c>
      <c r="D121" s="16" t="s">
        <v>102</v>
      </c>
      <c r="E121" s="16">
        <v>9</v>
      </c>
      <c r="F121" s="14">
        <v>9</v>
      </c>
      <c r="G121" s="16">
        <v>8</v>
      </c>
      <c r="H121" s="16">
        <v>9</v>
      </c>
      <c r="I121" s="16" t="s">
        <v>102</v>
      </c>
      <c r="J121" s="16">
        <v>10</v>
      </c>
      <c r="K121" s="14">
        <v>9</v>
      </c>
      <c r="L121" s="16" t="s">
        <v>102</v>
      </c>
      <c r="M121" s="14">
        <v>10</v>
      </c>
      <c r="N121" s="16" t="s">
        <v>102</v>
      </c>
      <c r="O121" s="16" t="s">
        <v>102</v>
      </c>
      <c r="P121" s="16">
        <v>10</v>
      </c>
      <c r="Q121" s="14">
        <v>9</v>
      </c>
      <c r="R121" s="14">
        <v>9</v>
      </c>
      <c r="S121" s="16" t="s">
        <v>102</v>
      </c>
      <c r="T121" s="16">
        <v>10</v>
      </c>
      <c r="U121" s="16">
        <v>6</v>
      </c>
      <c r="V121" s="16" t="s">
        <v>102</v>
      </c>
      <c r="W121" s="16" t="s">
        <v>102</v>
      </c>
      <c r="X121" s="16">
        <v>10</v>
      </c>
      <c r="Y121" s="14" t="s">
        <v>102</v>
      </c>
      <c r="Z121" s="17">
        <f>SUM(C121:Y121)</f>
        <v>122</v>
      </c>
      <c r="AA121" s="18"/>
      <c r="AB121" s="24">
        <v>108</v>
      </c>
      <c r="AC121" s="19"/>
    </row>
    <row r="122" spans="1:29" x14ac:dyDescent="0.3">
      <c r="A122" s="21"/>
      <c r="B122" s="15"/>
      <c r="C122" s="14">
        <v>28</v>
      </c>
      <c r="D122" s="16"/>
      <c r="E122" s="16">
        <v>67</v>
      </c>
      <c r="F122" s="14">
        <v>27</v>
      </c>
      <c r="G122" s="14">
        <v>136</v>
      </c>
      <c r="H122" s="14">
        <v>92</v>
      </c>
      <c r="I122" s="14"/>
      <c r="J122" s="14">
        <v>9</v>
      </c>
      <c r="K122" s="14">
        <v>27</v>
      </c>
      <c r="L122" s="16"/>
      <c r="M122" s="14">
        <v>22</v>
      </c>
      <c r="N122" s="14"/>
      <c r="O122" s="14"/>
      <c r="P122" s="14">
        <v>33</v>
      </c>
      <c r="Q122" s="14">
        <v>16</v>
      </c>
      <c r="R122" s="14">
        <v>18</v>
      </c>
      <c r="S122" s="14"/>
      <c r="T122" s="14">
        <v>33</v>
      </c>
      <c r="U122" s="16">
        <v>39</v>
      </c>
      <c r="V122" s="14"/>
      <c r="W122" s="14"/>
      <c r="X122" s="14">
        <v>24</v>
      </c>
      <c r="Y122" s="14"/>
      <c r="Z122" s="20"/>
      <c r="AA122" s="18">
        <f>SUM(C122:Y122)</f>
        <v>571</v>
      </c>
      <c r="AB122" s="19"/>
      <c r="AC122" s="19">
        <f>(AA122/12)</f>
        <v>47.583333333333336</v>
      </c>
    </row>
    <row r="123" spans="1:29" x14ac:dyDescent="0.3">
      <c r="A123" s="21">
        <v>61</v>
      </c>
      <c r="B123" s="15" t="s">
        <v>60</v>
      </c>
      <c r="C123" s="16">
        <v>10</v>
      </c>
      <c r="D123" s="16">
        <v>10</v>
      </c>
      <c r="E123" s="16">
        <v>9</v>
      </c>
      <c r="F123" s="16">
        <v>8</v>
      </c>
      <c r="G123" s="16">
        <v>8</v>
      </c>
      <c r="H123" s="14">
        <v>10</v>
      </c>
      <c r="I123" s="14">
        <v>10</v>
      </c>
      <c r="J123" s="14">
        <v>6</v>
      </c>
      <c r="K123" s="16" t="s">
        <v>102</v>
      </c>
      <c r="L123" s="16" t="s">
        <v>102</v>
      </c>
      <c r="M123" s="16">
        <v>9</v>
      </c>
      <c r="N123" s="16">
        <v>9</v>
      </c>
      <c r="O123" s="16">
        <v>10</v>
      </c>
      <c r="P123" s="16">
        <v>10</v>
      </c>
      <c r="Q123" s="14">
        <v>10</v>
      </c>
      <c r="R123" s="16">
        <v>8</v>
      </c>
      <c r="S123" s="16">
        <v>8</v>
      </c>
      <c r="T123" s="14">
        <v>10</v>
      </c>
      <c r="U123" s="16">
        <v>5</v>
      </c>
      <c r="V123" s="16" t="s">
        <v>102</v>
      </c>
      <c r="W123" s="16">
        <v>10</v>
      </c>
      <c r="X123" s="16">
        <v>7</v>
      </c>
      <c r="Y123" s="14" t="s">
        <v>102</v>
      </c>
      <c r="Z123" s="17">
        <f>SUM(C123:Y123)</f>
        <v>167</v>
      </c>
      <c r="AA123" s="18"/>
      <c r="AB123" s="20">
        <f>Z123+1*(Z123/9)</f>
        <v>185.55555555555554</v>
      </c>
      <c r="AC123" s="19"/>
    </row>
    <row r="124" spans="1:29" x14ac:dyDescent="0.3">
      <c r="A124" s="21"/>
      <c r="B124" s="15"/>
      <c r="C124" s="14">
        <v>3</v>
      </c>
      <c r="D124" s="16">
        <v>14</v>
      </c>
      <c r="E124" s="16">
        <v>79</v>
      </c>
      <c r="F124" s="14">
        <v>57</v>
      </c>
      <c r="G124" s="14">
        <v>133</v>
      </c>
      <c r="H124" s="14">
        <v>62</v>
      </c>
      <c r="I124" s="14">
        <v>2</v>
      </c>
      <c r="J124" s="14">
        <v>50</v>
      </c>
      <c r="K124" s="14"/>
      <c r="L124" s="16"/>
      <c r="M124" s="14">
        <v>97</v>
      </c>
      <c r="N124" s="14">
        <v>96</v>
      </c>
      <c r="O124" s="14">
        <v>24</v>
      </c>
      <c r="P124" s="14">
        <v>35</v>
      </c>
      <c r="Q124" s="14">
        <v>8</v>
      </c>
      <c r="R124" s="14">
        <v>30</v>
      </c>
      <c r="S124" s="14">
        <v>149</v>
      </c>
      <c r="T124" s="14">
        <v>16</v>
      </c>
      <c r="U124" s="14">
        <v>45</v>
      </c>
      <c r="V124" s="14"/>
      <c r="W124" s="14">
        <v>3</v>
      </c>
      <c r="X124" s="14">
        <v>99</v>
      </c>
      <c r="Y124" s="14"/>
      <c r="Z124" s="20"/>
      <c r="AA124" s="18">
        <f>SUM(C124:Y124)</f>
        <v>1002</v>
      </c>
      <c r="AB124" s="19"/>
      <c r="AC124" s="19">
        <f>(AA124/9)</f>
        <v>111.33333333333333</v>
      </c>
    </row>
    <row r="125" spans="1:29" x14ac:dyDescent="0.3">
      <c r="A125" s="21">
        <v>62</v>
      </c>
      <c r="B125" s="15" t="s">
        <v>61</v>
      </c>
      <c r="C125" s="16" t="s">
        <v>102</v>
      </c>
      <c r="D125" s="16" t="s">
        <v>102</v>
      </c>
      <c r="E125" s="16">
        <v>10</v>
      </c>
      <c r="F125" s="16" t="s">
        <v>102</v>
      </c>
      <c r="G125" s="16">
        <v>9</v>
      </c>
      <c r="H125" s="16" t="s">
        <v>102</v>
      </c>
      <c r="I125" s="16" t="s">
        <v>102</v>
      </c>
      <c r="J125" s="16" t="s">
        <v>102</v>
      </c>
      <c r="K125" s="14">
        <v>8</v>
      </c>
      <c r="L125" s="16" t="s">
        <v>102</v>
      </c>
      <c r="M125" s="16">
        <v>9</v>
      </c>
      <c r="N125" s="16" t="s">
        <v>102</v>
      </c>
      <c r="O125" s="16" t="s">
        <v>102</v>
      </c>
      <c r="P125" s="16" t="s">
        <v>102</v>
      </c>
      <c r="Q125" s="16" t="s">
        <v>102</v>
      </c>
      <c r="R125" s="16" t="s">
        <v>102</v>
      </c>
      <c r="S125" s="16">
        <v>10</v>
      </c>
      <c r="T125" s="16" t="s">
        <v>102</v>
      </c>
      <c r="U125" s="16" t="s">
        <v>102</v>
      </c>
      <c r="V125" s="16">
        <v>4</v>
      </c>
      <c r="W125" s="16" t="s">
        <v>102</v>
      </c>
      <c r="X125" s="16">
        <v>9</v>
      </c>
      <c r="Y125" s="16">
        <v>4</v>
      </c>
      <c r="Z125" s="17">
        <f>SUM(C125:Y125)</f>
        <v>63</v>
      </c>
      <c r="AA125" s="18"/>
      <c r="AB125" s="19">
        <v>81</v>
      </c>
      <c r="AC125" s="19"/>
    </row>
    <row r="126" spans="1:29" x14ac:dyDescent="0.3">
      <c r="A126" s="21"/>
      <c r="B126" s="15"/>
      <c r="C126" s="14"/>
      <c r="D126" s="16"/>
      <c r="E126" s="16">
        <v>14</v>
      </c>
      <c r="F126" s="14"/>
      <c r="G126" s="14">
        <v>61</v>
      </c>
      <c r="H126" s="14"/>
      <c r="I126" s="14"/>
      <c r="J126" s="14"/>
      <c r="K126" s="14">
        <v>113</v>
      </c>
      <c r="L126" s="16"/>
      <c r="M126" s="14">
        <v>87</v>
      </c>
      <c r="N126" s="14"/>
      <c r="O126" s="14"/>
      <c r="P126" s="14"/>
      <c r="Q126" s="14"/>
      <c r="R126" s="14"/>
      <c r="S126" s="14">
        <v>3</v>
      </c>
      <c r="T126" s="14"/>
      <c r="U126" s="14"/>
      <c r="V126" s="14">
        <v>68</v>
      </c>
      <c r="W126" s="14"/>
      <c r="X126" s="14">
        <v>42</v>
      </c>
      <c r="Y126" s="14">
        <v>122</v>
      </c>
      <c r="Z126" s="20"/>
      <c r="AA126" s="18">
        <f>SUM(C126:Y126)</f>
        <v>510</v>
      </c>
      <c r="AB126" s="19"/>
      <c r="AC126" s="19">
        <f>(AA126/11)</f>
        <v>46.363636363636367</v>
      </c>
    </row>
    <row r="127" spans="1:29" x14ac:dyDescent="0.3">
      <c r="A127" s="21">
        <v>63</v>
      </c>
      <c r="B127" s="15" t="s">
        <v>62</v>
      </c>
      <c r="C127" s="16" t="s">
        <v>102</v>
      </c>
      <c r="D127" s="16" t="s">
        <v>102</v>
      </c>
      <c r="E127" s="16"/>
      <c r="F127" s="16" t="s">
        <v>102</v>
      </c>
      <c r="G127" s="16" t="s">
        <v>102</v>
      </c>
      <c r="H127" s="16" t="s">
        <v>102</v>
      </c>
      <c r="I127" s="16" t="s">
        <v>102</v>
      </c>
      <c r="J127" s="16" t="s">
        <v>102</v>
      </c>
      <c r="K127" s="22" t="s">
        <v>101</v>
      </c>
      <c r="L127" s="16" t="s">
        <v>102</v>
      </c>
      <c r="M127" s="16" t="s">
        <v>102</v>
      </c>
      <c r="N127" s="16" t="s">
        <v>102</v>
      </c>
      <c r="O127" s="16" t="s">
        <v>102</v>
      </c>
      <c r="P127" s="16" t="s">
        <v>102</v>
      </c>
      <c r="Q127" s="16" t="s">
        <v>102</v>
      </c>
      <c r="R127" s="16" t="s">
        <v>102</v>
      </c>
      <c r="S127" s="16" t="s">
        <v>102</v>
      </c>
      <c r="T127" s="16" t="s">
        <v>102</v>
      </c>
      <c r="U127" s="16" t="s">
        <v>102</v>
      </c>
      <c r="V127" s="16" t="s">
        <v>102</v>
      </c>
      <c r="W127" s="16" t="s">
        <v>102</v>
      </c>
      <c r="X127" s="16" t="s">
        <v>102</v>
      </c>
      <c r="Y127" s="14" t="s">
        <v>102</v>
      </c>
      <c r="Z127" s="17">
        <f>SUM(C127:Y127)</f>
        <v>0</v>
      </c>
      <c r="AA127" s="18"/>
      <c r="AB127" s="19">
        <v>0</v>
      </c>
      <c r="AC127" s="19"/>
    </row>
    <row r="128" spans="1:29" x14ac:dyDescent="0.3">
      <c r="A128" s="21"/>
      <c r="B128" s="15"/>
      <c r="C128" s="14"/>
      <c r="D128" s="16"/>
      <c r="E128" s="16"/>
      <c r="F128" s="14"/>
      <c r="G128" s="14"/>
      <c r="H128" s="14"/>
      <c r="I128" s="14"/>
      <c r="J128" s="14"/>
      <c r="K128" s="14"/>
      <c r="L128" s="16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20"/>
      <c r="AA128" s="18">
        <f>SUM(C128:Y128)</f>
        <v>0</v>
      </c>
      <c r="AB128" s="19"/>
      <c r="AC128" s="19">
        <f>(AA128/9)</f>
        <v>0</v>
      </c>
    </row>
    <row r="129" spans="1:29" x14ac:dyDescent="0.3">
      <c r="A129" s="21">
        <v>64</v>
      </c>
      <c r="B129" s="15" t="s">
        <v>63</v>
      </c>
      <c r="C129" s="16" t="s">
        <v>102</v>
      </c>
      <c r="D129" s="16" t="s">
        <v>102</v>
      </c>
      <c r="E129" s="16">
        <v>9</v>
      </c>
      <c r="F129" s="16" t="s">
        <v>102</v>
      </c>
      <c r="G129" s="16">
        <v>10</v>
      </c>
      <c r="H129" s="16" t="s">
        <v>102</v>
      </c>
      <c r="I129" s="16" t="s">
        <v>102</v>
      </c>
      <c r="J129" s="16">
        <v>7</v>
      </c>
      <c r="K129" s="14">
        <v>10</v>
      </c>
      <c r="L129" s="16" t="s">
        <v>102</v>
      </c>
      <c r="M129" s="16">
        <v>9</v>
      </c>
      <c r="N129" s="16">
        <v>10</v>
      </c>
      <c r="O129" s="16" t="s">
        <v>102</v>
      </c>
      <c r="P129" s="16" t="s">
        <v>102</v>
      </c>
      <c r="Q129" s="16" t="s">
        <v>102</v>
      </c>
      <c r="R129" s="16" t="s">
        <v>102</v>
      </c>
      <c r="S129" s="14">
        <v>9</v>
      </c>
      <c r="T129" s="16" t="s">
        <v>102</v>
      </c>
      <c r="U129" s="16">
        <v>4</v>
      </c>
      <c r="V129" s="16" t="s">
        <v>102</v>
      </c>
      <c r="W129" s="16" t="s">
        <v>102</v>
      </c>
      <c r="X129" s="16">
        <v>10</v>
      </c>
      <c r="Y129" s="16">
        <v>6</v>
      </c>
      <c r="Z129" s="17">
        <f>SUM(C129:Y129)</f>
        <v>84</v>
      </c>
      <c r="AA129" s="18"/>
      <c r="AB129" s="24">
        <v>90</v>
      </c>
      <c r="AC129" s="19"/>
    </row>
    <row r="130" spans="1:29" x14ac:dyDescent="0.3">
      <c r="A130" s="21"/>
      <c r="B130" s="15"/>
      <c r="C130" s="14"/>
      <c r="D130" s="16"/>
      <c r="E130" s="16">
        <v>96</v>
      </c>
      <c r="F130" s="14"/>
      <c r="G130" s="14">
        <v>2</v>
      </c>
      <c r="H130" s="14"/>
      <c r="I130" s="14"/>
      <c r="J130" s="14">
        <v>42</v>
      </c>
      <c r="K130" s="14">
        <v>4</v>
      </c>
      <c r="L130" s="16"/>
      <c r="M130" s="14">
        <v>91</v>
      </c>
      <c r="N130" s="14">
        <v>24</v>
      </c>
      <c r="O130" s="14"/>
      <c r="P130" s="14"/>
      <c r="Q130" s="14"/>
      <c r="R130" s="14"/>
      <c r="S130" s="14">
        <v>80</v>
      </c>
      <c r="T130" s="14"/>
      <c r="U130" s="14">
        <v>87</v>
      </c>
      <c r="V130" s="14"/>
      <c r="W130" s="14"/>
      <c r="X130" s="14">
        <v>4</v>
      </c>
      <c r="Y130" s="14">
        <v>71</v>
      </c>
      <c r="Z130" s="20"/>
      <c r="AA130" s="18">
        <f>SUM(C130:Y130)</f>
        <v>501</v>
      </c>
      <c r="AB130" s="19"/>
      <c r="AC130" s="19">
        <f>(AA130/11)</f>
        <v>45.545454545454547</v>
      </c>
    </row>
    <row r="131" spans="1:29" x14ac:dyDescent="0.3">
      <c r="A131" s="21">
        <v>65</v>
      </c>
      <c r="B131" s="15" t="s">
        <v>98</v>
      </c>
      <c r="C131" s="14" t="s">
        <v>102</v>
      </c>
      <c r="D131" s="16" t="s">
        <v>102</v>
      </c>
      <c r="E131" s="16"/>
      <c r="F131" s="16" t="s">
        <v>102</v>
      </c>
      <c r="G131" s="16" t="s">
        <v>102</v>
      </c>
      <c r="H131" s="16" t="s">
        <v>102</v>
      </c>
      <c r="I131" s="16" t="s">
        <v>102</v>
      </c>
      <c r="J131" s="16" t="s">
        <v>102</v>
      </c>
      <c r="K131" s="16" t="s">
        <v>102</v>
      </c>
      <c r="L131" s="16" t="s">
        <v>102</v>
      </c>
      <c r="M131" s="16" t="s">
        <v>102</v>
      </c>
      <c r="N131" s="16" t="s">
        <v>102</v>
      </c>
      <c r="O131" s="16" t="s">
        <v>102</v>
      </c>
      <c r="P131" s="16" t="s">
        <v>102</v>
      </c>
      <c r="Q131" s="16" t="s">
        <v>102</v>
      </c>
      <c r="R131" s="16" t="s">
        <v>102</v>
      </c>
      <c r="S131" s="16" t="s">
        <v>102</v>
      </c>
      <c r="T131" s="16" t="s">
        <v>102</v>
      </c>
      <c r="U131" s="16" t="s">
        <v>102</v>
      </c>
      <c r="V131" s="16" t="s">
        <v>102</v>
      </c>
      <c r="W131" s="16" t="s">
        <v>102</v>
      </c>
      <c r="X131" s="16" t="s">
        <v>102</v>
      </c>
      <c r="Y131" s="14" t="s">
        <v>102</v>
      </c>
      <c r="Z131" s="17">
        <f>SUM(C131:Y131)</f>
        <v>0</v>
      </c>
      <c r="AA131" s="18"/>
      <c r="AB131" s="20">
        <f>Z131+5*(Z131/7)</f>
        <v>0</v>
      </c>
      <c r="AC131" s="19"/>
    </row>
    <row r="132" spans="1:29" x14ac:dyDescent="0.3">
      <c r="A132" s="21"/>
      <c r="B132" s="15"/>
      <c r="C132" s="14"/>
      <c r="D132" s="16"/>
      <c r="E132" s="16"/>
      <c r="F132" s="14"/>
      <c r="G132" s="14"/>
      <c r="H132" s="14"/>
      <c r="I132" s="14"/>
      <c r="J132" s="14"/>
      <c r="K132" s="14"/>
      <c r="L132" s="16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20"/>
      <c r="AA132" s="18">
        <f>SUM(C132:Y132)</f>
        <v>0</v>
      </c>
      <c r="AB132" s="19"/>
      <c r="AC132" s="19">
        <f>(AA132/4)</f>
        <v>0</v>
      </c>
    </row>
    <row r="133" spans="1:29" x14ac:dyDescent="0.3">
      <c r="A133" s="21">
        <v>66</v>
      </c>
      <c r="B133" s="15" t="s">
        <v>64</v>
      </c>
      <c r="C133" s="14">
        <v>10</v>
      </c>
      <c r="D133" s="16">
        <v>10</v>
      </c>
      <c r="E133" s="16">
        <v>9</v>
      </c>
      <c r="F133" s="14">
        <v>8</v>
      </c>
      <c r="G133" s="14">
        <v>8</v>
      </c>
      <c r="H133" s="14">
        <v>10</v>
      </c>
      <c r="I133" s="14">
        <v>5</v>
      </c>
      <c r="J133" s="14">
        <v>4</v>
      </c>
      <c r="K133" s="14">
        <v>10</v>
      </c>
      <c r="L133" s="16" t="s">
        <v>102</v>
      </c>
      <c r="M133" s="14">
        <v>8</v>
      </c>
      <c r="N133" s="16">
        <v>9</v>
      </c>
      <c r="O133" s="14">
        <v>10</v>
      </c>
      <c r="P133" s="14">
        <v>10</v>
      </c>
      <c r="Q133" s="14">
        <v>7</v>
      </c>
      <c r="R133" s="14">
        <v>9</v>
      </c>
      <c r="S133" s="14">
        <v>9</v>
      </c>
      <c r="T133" s="14">
        <v>10</v>
      </c>
      <c r="U133" s="14">
        <v>9</v>
      </c>
      <c r="V133" s="14">
        <v>4</v>
      </c>
      <c r="W133" s="14">
        <v>10</v>
      </c>
      <c r="X133" s="14">
        <v>8</v>
      </c>
      <c r="Y133" s="14">
        <v>10</v>
      </c>
      <c r="Z133" s="17">
        <f>SUM(C133:Y133)</f>
        <v>187</v>
      </c>
      <c r="AA133" s="18"/>
      <c r="AB133" s="19">
        <v>113</v>
      </c>
      <c r="AC133" s="19"/>
    </row>
    <row r="134" spans="1:29" x14ac:dyDescent="0.3">
      <c r="A134" s="21"/>
      <c r="B134" s="15"/>
      <c r="C134" s="14">
        <v>12</v>
      </c>
      <c r="D134" s="16">
        <v>1</v>
      </c>
      <c r="E134" s="16">
        <v>56</v>
      </c>
      <c r="F134" s="14">
        <v>36</v>
      </c>
      <c r="G134" s="14">
        <v>134</v>
      </c>
      <c r="H134" s="14">
        <v>121</v>
      </c>
      <c r="I134" s="14">
        <v>22</v>
      </c>
      <c r="J134" s="14">
        <v>121</v>
      </c>
      <c r="K134" s="14">
        <v>3</v>
      </c>
      <c r="L134" s="16"/>
      <c r="M134" s="14">
        <v>105</v>
      </c>
      <c r="N134" s="14">
        <v>84</v>
      </c>
      <c r="O134" s="14">
        <v>6</v>
      </c>
      <c r="P134" s="14">
        <v>11</v>
      </c>
      <c r="Q134" s="14">
        <v>25</v>
      </c>
      <c r="R134" s="14">
        <v>14</v>
      </c>
      <c r="S134" s="14">
        <v>32</v>
      </c>
      <c r="T134" s="14">
        <v>41</v>
      </c>
      <c r="U134" s="14">
        <v>7</v>
      </c>
      <c r="V134" s="14">
        <v>34</v>
      </c>
      <c r="W134" s="14">
        <v>26</v>
      </c>
      <c r="X134" s="14">
        <v>64</v>
      </c>
      <c r="Y134" s="14">
        <v>4</v>
      </c>
      <c r="Z134" s="20"/>
      <c r="AA134" s="18">
        <f>SUM(C134:Y134)</f>
        <v>959</v>
      </c>
      <c r="AB134" s="19"/>
      <c r="AC134" s="19">
        <f>(AA134/11)</f>
        <v>87.181818181818187</v>
      </c>
    </row>
    <row r="135" spans="1:29" x14ac:dyDescent="0.3">
      <c r="A135" s="21">
        <v>67</v>
      </c>
      <c r="B135" s="15" t="s">
        <v>65</v>
      </c>
      <c r="C135" s="16" t="s">
        <v>102</v>
      </c>
      <c r="D135" s="16" t="s">
        <v>102</v>
      </c>
      <c r="E135" s="16"/>
      <c r="F135" s="16" t="s">
        <v>102</v>
      </c>
      <c r="G135" s="16" t="s">
        <v>102</v>
      </c>
      <c r="H135" s="16" t="s">
        <v>102</v>
      </c>
      <c r="I135" s="16" t="s">
        <v>102</v>
      </c>
      <c r="J135" s="16" t="s">
        <v>102</v>
      </c>
      <c r="K135" s="16" t="s">
        <v>102</v>
      </c>
      <c r="L135" s="16" t="s">
        <v>102</v>
      </c>
      <c r="M135" s="16" t="s">
        <v>102</v>
      </c>
      <c r="N135" s="16" t="s">
        <v>102</v>
      </c>
      <c r="O135" s="16" t="s">
        <v>102</v>
      </c>
      <c r="P135" s="16" t="s">
        <v>102</v>
      </c>
      <c r="Q135" s="16" t="s">
        <v>102</v>
      </c>
      <c r="R135" s="16" t="s">
        <v>102</v>
      </c>
      <c r="S135" s="16" t="s">
        <v>102</v>
      </c>
      <c r="T135" s="16" t="s">
        <v>102</v>
      </c>
      <c r="U135" s="16" t="s">
        <v>102</v>
      </c>
      <c r="V135" s="16" t="s">
        <v>102</v>
      </c>
      <c r="W135" s="16" t="s">
        <v>102</v>
      </c>
      <c r="X135" s="16" t="s">
        <v>102</v>
      </c>
      <c r="Y135" s="14" t="s">
        <v>102</v>
      </c>
      <c r="Z135" s="17">
        <f>SUM(C135:Y135)</f>
        <v>0</v>
      </c>
      <c r="AA135" s="18"/>
      <c r="AB135" s="19">
        <v>0</v>
      </c>
      <c r="AC135" s="19"/>
    </row>
    <row r="136" spans="1:29" x14ac:dyDescent="0.3">
      <c r="A136" s="21"/>
      <c r="B136" s="15"/>
      <c r="C136" s="14"/>
      <c r="D136" s="16"/>
      <c r="E136" s="16"/>
      <c r="F136" s="14"/>
      <c r="G136" s="14"/>
      <c r="H136" s="16"/>
      <c r="I136" s="16"/>
      <c r="J136" s="14"/>
      <c r="K136" s="14"/>
      <c r="L136" s="16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20"/>
      <c r="AA136" s="18">
        <f>SUM(C136:Y136)</f>
        <v>0</v>
      </c>
      <c r="AB136" s="19"/>
      <c r="AC136" s="19">
        <f>(AA136/9)</f>
        <v>0</v>
      </c>
    </row>
    <row r="137" spans="1:29" x14ac:dyDescent="0.3">
      <c r="A137" s="21">
        <v>68</v>
      </c>
      <c r="B137" s="15" t="s">
        <v>66</v>
      </c>
      <c r="C137" s="14" t="s">
        <v>102</v>
      </c>
      <c r="D137" s="16" t="s">
        <v>102</v>
      </c>
      <c r="E137" s="16"/>
      <c r="F137" s="16" t="s">
        <v>102</v>
      </c>
      <c r="G137" s="16" t="s">
        <v>102</v>
      </c>
      <c r="H137" s="16" t="s">
        <v>102</v>
      </c>
      <c r="I137" s="16" t="s">
        <v>102</v>
      </c>
      <c r="J137" s="16" t="s">
        <v>102</v>
      </c>
      <c r="K137" s="16" t="s">
        <v>102</v>
      </c>
      <c r="L137" s="16" t="s">
        <v>102</v>
      </c>
      <c r="M137" s="16" t="s">
        <v>102</v>
      </c>
      <c r="N137" s="16" t="s">
        <v>102</v>
      </c>
      <c r="O137" s="16" t="s">
        <v>102</v>
      </c>
      <c r="P137" s="16" t="s">
        <v>102</v>
      </c>
      <c r="Q137" s="16" t="s">
        <v>102</v>
      </c>
      <c r="R137" s="16" t="s">
        <v>102</v>
      </c>
      <c r="S137" s="16" t="s">
        <v>102</v>
      </c>
      <c r="T137" s="16" t="s">
        <v>102</v>
      </c>
      <c r="U137" s="16" t="s">
        <v>102</v>
      </c>
      <c r="V137" s="16" t="s">
        <v>102</v>
      </c>
      <c r="W137" s="16" t="s">
        <v>102</v>
      </c>
      <c r="X137" s="16" t="s">
        <v>102</v>
      </c>
      <c r="Y137" s="14" t="s">
        <v>102</v>
      </c>
      <c r="Z137" s="17">
        <f>SUM(C137:Y137)</f>
        <v>0</v>
      </c>
      <c r="AA137" s="18"/>
      <c r="AB137" s="19">
        <v>106</v>
      </c>
      <c r="AC137" s="19"/>
    </row>
    <row r="138" spans="1:29" x14ac:dyDescent="0.3">
      <c r="A138" s="21"/>
      <c r="B138" s="15"/>
      <c r="C138" s="14"/>
      <c r="D138" s="16"/>
      <c r="E138" s="16"/>
      <c r="F138" s="14"/>
      <c r="G138" s="14"/>
      <c r="H138" s="16"/>
      <c r="I138" s="16"/>
      <c r="J138" s="14"/>
      <c r="K138" s="14"/>
      <c r="L138" s="16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20"/>
      <c r="AA138" s="18">
        <f>SUM(C138:Y138)</f>
        <v>0</v>
      </c>
      <c r="AB138" s="19"/>
      <c r="AC138" s="19">
        <f>(AA138/12)</f>
        <v>0</v>
      </c>
    </row>
    <row r="139" spans="1:29" x14ac:dyDescent="0.3">
      <c r="A139" s="21">
        <v>69</v>
      </c>
      <c r="B139" s="15" t="s">
        <v>91</v>
      </c>
      <c r="C139" s="16">
        <v>7</v>
      </c>
      <c r="D139" s="16" t="s">
        <v>102</v>
      </c>
      <c r="E139" s="16">
        <v>4</v>
      </c>
      <c r="F139" s="16" t="s">
        <v>102</v>
      </c>
      <c r="G139" s="16" t="s">
        <v>102</v>
      </c>
      <c r="H139" s="16" t="s">
        <v>102</v>
      </c>
      <c r="I139" s="16" t="s">
        <v>102</v>
      </c>
      <c r="J139" s="16">
        <v>6</v>
      </c>
      <c r="K139" s="16" t="s">
        <v>102</v>
      </c>
      <c r="L139" s="16" t="s">
        <v>102</v>
      </c>
      <c r="M139" s="16" t="s">
        <v>102</v>
      </c>
      <c r="N139" s="16" t="s">
        <v>102</v>
      </c>
      <c r="O139" s="16" t="s">
        <v>102</v>
      </c>
      <c r="P139" s="16" t="s">
        <v>102</v>
      </c>
      <c r="Q139" s="16" t="s">
        <v>102</v>
      </c>
      <c r="R139" s="16" t="s">
        <v>102</v>
      </c>
      <c r="S139" s="16" t="s">
        <v>102</v>
      </c>
      <c r="T139" s="16" t="s">
        <v>102</v>
      </c>
      <c r="U139" s="16" t="s">
        <v>102</v>
      </c>
      <c r="V139" s="16" t="s">
        <v>102</v>
      </c>
      <c r="W139" s="16" t="s">
        <v>102</v>
      </c>
      <c r="X139" s="16" t="s">
        <v>102</v>
      </c>
      <c r="Y139" s="14" t="s">
        <v>102</v>
      </c>
      <c r="Z139" s="17">
        <f>SUM(C139:Y139)</f>
        <v>17</v>
      </c>
      <c r="AA139" s="18"/>
      <c r="AB139" s="19">
        <v>0</v>
      </c>
      <c r="AC139" s="19"/>
    </row>
    <row r="140" spans="1:29" x14ac:dyDescent="0.3">
      <c r="A140" s="21"/>
      <c r="B140" s="15"/>
      <c r="C140" s="14">
        <v>18</v>
      </c>
      <c r="D140" s="16"/>
      <c r="E140" s="16">
        <v>161</v>
      </c>
      <c r="F140" s="14"/>
      <c r="G140" s="14"/>
      <c r="H140" s="14"/>
      <c r="I140" s="14"/>
      <c r="J140" s="14">
        <v>53</v>
      </c>
      <c r="K140" s="14"/>
      <c r="L140" s="16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20"/>
      <c r="AA140" s="18">
        <f>SUM(C140:Y140)</f>
        <v>232</v>
      </c>
      <c r="AB140" s="19"/>
      <c r="AC140" s="19">
        <f>(AA140/9)</f>
        <v>25.777777777777779</v>
      </c>
    </row>
    <row r="141" spans="1:29" x14ac:dyDescent="0.3">
      <c r="A141" s="21">
        <v>70</v>
      </c>
      <c r="B141" s="15" t="s">
        <v>92</v>
      </c>
      <c r="C141" s="14" t="s">
        <v>102</v>
      </c>
      <c r="D141" s="16" t="s">
        <v>102</v>
      </c>
      <c r="E141" s="16"/>
      <c r="F141" s="16" t="s">
        <v>102</v>
      </c>
      <c r="G141" s="14">
        <v>10</v>
      </c>
      <c r="H141" s="16" t="s">
        <v>102</v>
      </c>
      <c r="I141" s="16" t="s">
        <v>102</v>
      </c>
      <c r="J141" s="14">
        <v>9</v>
      </c>
      <c r="K141" s="16" t="s">
        <v>102</v>
      </c>
      <c r="L141" s="16" t="s">
        <v>102</v>
      </c>
      <c r="M141" s="14">
        <v>8</v>
      </c>
      <c r="N141" s="16" t="s">
        <v>102</v>
      </c>
      <c r="O141" s="16" t="s">
        <v>102</v>
      </c>
      <c r="P141" s="14">
        <v>9</v>
      </c>
      <c r="Q141" s="16" t="s">
        <v>102</v>
      </c>
      <c r="R141" s="16" t="s">
        <v>102</v>
      </c>
      <c r="S141" s="14">
        <v>9</v>
      </c>
      <c r="T141" s="16" t="s">
        <v>102</v>
      </c>
      <c r="U141" s="14">
        <v>4</v>
      </c>
      <c r="V141" s="16" t="s">
        <v>102</v>
      </c>
      <c r="W141" s="16" t="s">
        <v>102</v>
      </c>
      <c r="X141" s="16" t="s">
        <v>102</v>
      </c>
      <c r="Y141" s="14">
        <v>9</v>
      </c>
      <c r="Z141" s="17">
        <f>SUM(C141:Y141)</f>
        <v>58</v>
      </c>
      <c r="AA141" s="18"/>
      <c r="AB141" s="19">
        <v>106</v>
      </c>
      <c r="AC141" s="19"/>
    </row>
    <row r="142" spans="1:29" x14ac:dyDescent="0.3">
      <c r="A142" s="21"/>
      <c r="B142" s="15"/>
      <c r="C142" s="14"/>
      <c r="D142" s="16"/>
      <c r="E142" s="16"/>
      <c r="F142" s="14"/>
      <c r="G142" s="14">
        <v>22</v>
      </c>
      <c r="H142" s="14"/>
      <c r="I142" s="14"/>
      <c r="J142" s="14">
        <v>18</v>
      </c>
      <c r="K142" s="14"/>
      <c r="L142" s="16"/>
      <c r="M142" s="14">
        <v>112</v>
      </c>
      <c r="N142" s="14"/>
      <c r="O142" s="14"/>
      <c r="P142" s="14">
        <v>58</v>
      </c>
      <c r="Q142" s="14"/>
      <c r="R142" s="14"/>
      <c r="S142" s="14">
        <v>43</v>
      </c>
      <c r="T142" s="14"/>
      <c r="U142" s="14">
        <v>99</v>
      </c>
      <c r="V142" s="14"/>
      <c r="W142" s="14"/>
      <c r="X142" s="14"/>
      <c r="Y142" s="14">
        <v>13</v>
      </c>
      <c r="Z142" s="20"/>
      <c r="AA142" s="18">
        <f>SUM(C142:Y142)</f>
        <v>365</v>
      </c>
      <c r="AB142" s="19"/>
      <c r="AC142" s="19">
        <f>(AA142/12)</f>
        <v>30.416666666666668</v>
      </c>
    </row>
    <row r="143" spans="1:29" x14ac:dyDescent="0.3">
      <c r="A143" s="21">
        <v>71</v>
      </c>
      <c r="B143" s="15" t="s">
        <v>93</v>
      </c>
      <c r="C143" s="14">
        <v>4</v>
      </c>
      <c r="D143" s="16" t="s">
        <v>102</v>
      </c>
      <c r="E143" s="16"/>
      <c r="F143" s="16" t="s">
        <v>102</v>
      </c>
      <c r="G143" s="16" t="s">
        <v>102</v>
      </c>
      <c r="H143" s="14">
        <v>4</v>
      </c>
      <c r="I143" s="16" t="s">
        <v>102</v>
      </c>
      <c r="J143" s="14">
        <v>4</v>
      </c>
      <c r="K143" s="16" t="s">
        <v>102</v>
      </c>
      <c r="L143" s="16" t="s">
        <v>102</v>
      </c>
      <c r="M143" s="16" t="s">
        <v>102</v>
      </c>
      <c r="N143" s="16" t="s">
        <v>102</v>
      </c>
      <c r="O143" s="16" t="s">
        <v>102</v>
      </c>
      <c r="P143" s="14">
        <v>4</v>
      </c>
      <c r="Q143" s="16" t="s">
        <v>102</v>
      </c>
      <c r="R143" s="16" t="s">
        <v>102</v>
      </c>
      <c r="S143" s="16" t="s">
        <v>102</v>
      </c>
      <c r="T143" s="16" t="s">
        <v>102</v>
      </c>
      <c r="U143" s="16" t="s">
        <v>102</v>
      </c>
      <c r="V143" s="14">
        <v>4</v>
      </c>
      <c r="W143" s="16" t="s">
        <v>102</v>
      </c>
      <c r="X143" s="16" t="s">
        <v>102</v>
      </c>
      <c r="Y143" s="14" t="s">
        <v>102</v>
      </c>
      <c r="Z143" s="17">
        <f>SUM(C143:Y143)</f>
        <v>20</v>
      </c>
      <c r="AA143" s="18"/>
      <c r="AB143" s="19">
        <v>106</v>
      </c>
      <c r="AC143" s="19"/>
    </row>
    <row r="144" spans="1:29" x14ac:dyDescent="0.3">
      <c r="A144" s="21"/>
      <c r="B144" s="15"/>
      <c r="C144" s="14">
        <v>52</v>
      </c>
      <c r="D144" s="16"/>
      <c r="E144" s="16"/>
      <c r="F144" s="14"/>
      <c r="G144" s="14"/>
      <c r="H144" s="14">
        <v>113</v>
      </c>
      <c r="I144" s="14"/>
      <c r="J144" s="14">
        <v>177</v>
      </c>
      <c r="K144" s="14"/>
      <c r="L144" s="16"/>
      <c r="M144" s="14"/>
      <c r="N144" s="14"/>
      <c r="O144" s="14"/>
      <c r="P144" s="14">
        <v>126</v>
      </c>
      <c r="Q144" s="14"/>
      <c r="R144" s="14"/>
      <c r="S144" s="14"/>
      <c r="T144" s="14"/>
      <c r="U144" s="14"/>
      <c r="V144" s="14">
        <v>51</v>
      </c>
      <c r="W144" s="14"/>
      <c r="X144" s="14"/>
      <c r="Y144" s="14"/>
      <c r="Z144" s="20"/>
      <c r="AA144" s="18">
        <f>SUM(C144:Y144)</f>
        <v>519</v>
      </c>
      <c r="AB144" s="19"/>
      <c r="AC144" s="19">
        <f>(AA144/12)</f>
        <v>43.25</v>
      </c>
    </row>
    <row r="145" spans="1:29" x14ac:dyDescent="0.3">
      <c r="A145" s="21">
        <v>72</v>
      </c>
      <c r="B145" s="15" t="s">
        <v>67</v>
      </c>
      <c r="C145" s="16" t="s">
        <v>102</v>
      </c>
      <c r="D145" s="16">
        <v>10</v>
      </c>
      <c r="E145" s="16">
        <v>9</v>
      </c>
      <c r="F145" s="16" t="s">
        <v>102</v>
      </c>
      <c r="G145" s="16">
        <v>9</v>
      </c>
      <c r="H145" s="14">
        <v>10</v>
      </c>
      <c r="I145" s="14">
        <v>6</v>
      </c>
      <c r="J145" s="14">
        <v>10</v>
      </c>
      <c r="K145" s="14">
        <v>9</v>
      </c>
      <c r="L145" s="16" t="s">
        <v>102</v>
      </c>
      <c r="M145" s="14">
        <v>10</v>
      </c>
      <c r="N145" s="16">
        <v>10</v>
      </c>
      <c r="O145" s="16">
        <v>5</v>
      </c>
      <c r="P145" s="16">
        <v>10</v>
      </c>
      <c r="Q145" s="16" t="s">
        <v>102</v>
      </c>
      <c r="R145" s="16" t="s">
        <v>102</v>
      </c>
      <c r="S145" s="14">
        <v>8</v>
      </c>
      <c r="T145" s="16">
        <v>10</v>
      </c>
      <c r="U145" s="16" t="s">
        <v>102</v>
      </c>
      <c r="V145" s="16">
        <v>4</v>
      </c>
      <c r="W145" s="16">
        <v>10</v>
      </c>
      <c r="X145" s="16">
        <v>10</v>
      </c>
      <c r="Y145" s="16">
        <v>10</v>
      </c>
      <c r="Z145" s="17">
        <f>SUM(C145:Y145)</f>
        <v>150</v>
      </c>
      <c r="AA145" s="18"/>
      <c r="AB145" s="19">
        <v>106</v>
      </c>
      <c r="AC145" s="19"/>
    </row>
    <row r="146" spans="1:29" x14ac:dyDescent="0.3">
      <c r="A146" s="21"/>
      <c r="B146" s="15"/>
      <c r="C146" s="14"/>
      <c r="D146" s="16">
        <v>6</v>
      </c>
      <c r="E146" s="16">
        <v>68</v>
      </c>
      <c r="F146" s="14"/>
      <c r="G146" s="14">
        <v>89</v>
      </c>
      <c r="H146" s="14">
        <v>54</v>
      </c>
      <c r="I146" s="14">
        <v>15</v>
      </c>
      <c r="J146" s="14">
        <v>5</v>
      </c>
      <c r="K146" s="14">
        <v>61</v>
      </c>
      <c r="L146" s="16"/>
      <c r="M146" s="14">
        <v>25</v>
      </c>
      <c r="N146" s="14">
        <v>26</v>
      </c>
      <c r="O146" s="14">
        <v>75</v>
      </c>
      <c r="P146" s="14">
        <v>6</v>
      </c>
      <c r="Q146" s="14"/>
      <c r="R146" s="14"/>
      <c r="S146" s="14">
        <v>99</v>
      </c>
      <c r="T146" s="14">
        <v>43</v>
      </c>
      <c r="U146" s="14"/>
      <c r="V146" s="14">
        <v>21</v>
      </c>
      <c r="W146" s="14">
        <v>25</v>
      </c>
      <c r="X146" s="14">
        <v>18</v>
      </c>
      <c r="Y146" s="14">
        <v>3</v>
      </c>
      <c r="Z146" s="20"/>
      <c r="AA146" s="18">
        <f>SUM(C146:Y146)</f>
        <v>639</v>
      </c>
      <c r="AB146" s="19"/>
      <c r="AC146" s="19">
        <f>(AA146/12)</f>
        <v>53.25</v>
      </c>
    </row>
    <row r="147" spans="1:29" x14ac:dyDescent="0.3">
      <c r="A147" s="21">
        <v>73</v>
      </c>
      <c r="B147" s="15" t="s">
        <v>68</v>
      </c>
      <c r="C147" s="22" t="s">
        <v>101</v>
      </c>
      <c r="D147" s="16">
        <v>10</v>
      </c>
      <c r="E147" s="16">
        <v>9</v>
      </c>
      <c r="F147" s="22" t="s">
        <v>101</v>
      </c>
      <c r="G147" s="16">
        <v>9</v>
      </c>
      <c r="H147" s="14">
        <v>10</v>
      </c>
      <c r="I147" s="14">
        <v>6</v>
      </c>
      <c r="J147" s="14">
        <v>10</v>
      </c>
      <c r="K147" s="16">
        <v>9</v>
      </c>
      <c r="L147" s="16">
        <v>10</v>
      </c>
      <c r="M147" s="16">
        <v>10</v>
      </c>
      <c r="N147" s="16">
        <v>10</v>
      </c>
      <c r="O147" s="16">
        <v>5</v>
      </c>
      <c r="P147" s="16">
        <v>10</v>
      </c>
      <c r="Q147" s="22" t="s">
        <v>101</v>
      </c>
      <c r="R147" s="22" t="s">
        <v>101</v>
      </c>
      <c r="S147" s="16">
        <v>8</v>
      </c>
      <c r="T147" s="16">
        <v>10</v>
      </c>
      <c r="U147" s="22" t="s">
        <v>101</v>
      </c>
      <c r="V147" s="16">
        <v>4</v>
      </c>
      <c r="W147" s="16">
        <v>10</v>
      </c>
      <c r="X147" s="16">
        <v>10</v>
      </c>
      <c r="Y147" s="16">
        <v>10</v>
      </c>
      <c r="Z147" s="17">
        <f>SUM(C147:Y147)</f>
        <v>160</v>
      </c>
      <c r="AA147" s="18"/>
      <c r="AB147" s="20">
        <f>Z147+5*(Z147/7)</f>
        <v>274.28571428571428</v>
      </c>
      <c r="AC147" s="19"/>
    </row>
    <row r="148" spans="1:29" x14ac:dyDescent="0.3">
      <c r="A148" s="21"/>
      <c r="B148" s="15"/>
      <c r="C148" s="14"/>
      <c r="D148" s="16">
        <v>47</v>
      </c>
      <c r="E148" s="16">
        <v>108</v>
      </c>
      <c r="F148" s="14"/>
      <c r="G148" s="14">
        <v>42</v>
      </c>
      <c r="H148" s="14">
        <v>11</v>
      </c>
      <c r="I148" s="14">
        <v>19</v>
      </c>
      <c r="J148" s="14">
        <v>12</v>
      </c>
      <c r="K148" s="14">
        <v>38</v>
      </c>
      <c r="L148" s="16">
        <v>4</v>
      </c>
      <c r="M148" s="14">
        <v>3</v>
      </c>
      <c r="N148" s="14">
        <v>1</v>
      </c>
      <c r="O148" s="14">
        <v>69</v>
      </c>
      <c r="P148" s="14">
        <v>49</v>
      </c>
      <c r="Q148" s="14"/>
      <c r="R148" s="14"/>
      <c r="S148" s="14">
        <v>164</v>
      </c>
      <c r="T148" s="14">
        <v>3</v>
      </c>
      <c r="U148" s="14"/>
      <c r="V148" s="14">
        <v>19</v>
      </c>
      <c r="W148" s="14">
        <v>69</v>
      </c>
      <c r="X148" s="14">
        <v>13</v>
      </c>
      <c r="Y148" s="14">
        <v>10</v>
      </c>
      <c r="Z148" s="20"/>
      <c r="AA148" s="18">
        <f>SUM(C148:Y148)</f>
        <v>681</v>
      </c>
      <c r="AB148" s="19"/>
      <c r="AC148" s="19">
        <f>(AA148/7)</f>
        <v>97.285714285714292</v>
      </c>
    </row>
    <row r="149" spans="1:29" x14ac:dyDescent="0.3">
      <c r="C149" s="26"/>
      <c r="J149" s="28"/>
      <c r="M149" s="28"/>
      <c r="O149" s="26"/>
      <c r="P149" s="28"/>
      <c r="Z149" s="29"/>
      <c r="AA149" s="30"/>
      <c r="AB149" s="31"/>
      <c r="AC149" s="32"/>
    </row>
    <row r="150" spans="1:29" x14ac:dyDescent="0.3">
      <c r="Z150" s="31"/>
      <c r="AA150" s="30"/>
      <c r="AB150" s="32"/>
      <c r="AC150" s="32"/>
    </row>
    <row r="151" spans="1:29" x14ac:dyDescent="0.3">
      <c r="C151" s="26"/>
      <c r="Q151" s="28"/>
      <c r="Z151" s="29"/>
      <c r="AA151" s="30"/>
      <c r="AB151" s="31"/>
      <c r="AC151" s="32"/>
    </row>
    <row r="152" spans="1:29" x14ac:dyDescent="0.3">
      <c r="Z152" s="31"/>
      <c r="AA152" s="30"/>
      <c r="AB152" s="32"/>
      <c r="AC152" s="32"/>
    </row>
    <row r="153" spans="1:29" x14ac:dyDescent="0.3">
      <c r="C153" s="26"/>
      <c r="J153" s="33"/>
      <c r="O153" s="26"/>
      <c r="Z153" s="29"/>
      <c r="AA153" s="30"/>
      <c r="AB153" s="31"/>
      <c r="AC153" s="32"/>
    </row>
    <row r="154" spans="1:29" x14ac:dyDescent="0.3">
      <c r="Z154" s="31"/>
      <c r="AA154" s="30"/>
      <c r="AB154" s="32"/>
      <c r="AC154" s="32"/>
    </row>
    <row r="155" spans="1:29" x14ac:dyDescent="0.3">
      <c r="C155" s="28"/>
      <c r="P155" s="28"/>
      <c r="Z155" s="29"/>
      <c r="AA155" s="30"/>
      <c r="AB155" s="31"/>
      <c r="AC155" s="32"/>
    </row>
    <row r="156" spans="1:29" x14ac:dyDescent="0.3">
      <c r="Z156" s="31"/>
      <c r="AA156" s="30"/>
      <c r="AB156" s="32"/>
      <c r="AC156" s="32"/>
    </row>
    <row r="157" spans="1:29" x14ac:dyDescent="0.3">
      <c r="B157" s="34"/>
      <c r="C157" s="26"/>
      <c r="O157" s="26"/>
      <c r="Z157" s="29"/>
      <c r="AA157" s="30"/>
      <c r="AB157" s="32"/>
      <c r="AC157" s="32"/>
    </row>
    <row r="158" spans="1:29" x14ac:dyDescent="0.3">
      <c r="Z158" s="31"/>
      <c r="AA158" s="30"/>
      <c r="AB158" s="32"/>
      <c r="AC158" s="32"/>
    </row>
    <row r="159" spans="1:29" x14ac:dyDescent="0.3">
      <c r="C159" s="26"/>
      <c r="O159" s="26"/>
      <c r="Z159" s="29"/>
      <c r="AA159" s="30"/>
      <c r="AB159" s="32"/>
      <c r="AC159" s="32"/>
    </row>
    <row r="160" spans="1:29" x14ac:dyDescent="0.3">
      <c r="C160" s="26"/>
      <c r="Z160" s="29"/>
      <c r="AA160" s="30"/>
      <c r="AB160" s="32"/>
      <c r="AC160" s="32"/>
    </row>
    <row r="161" spans="3:29" customFormat="1" x14ac:dyDescent="0.3">
      <c r="C161" s="26"/>
      <c r="D161" s="26"/>
      <c r="E161" s="26"/>
      <c r="F161" s="27"/>
      <c r="G161" s="27"/>
      <c r="H161" s="27"/>
      <c r="I161" s="26"/>
      <c r="J161" s="28"/>
      <c r="K161" s="27"/>
      <c r="L161" s="26"/>
      <c r="M161" s="28"/>
      <c r="N161" s="27"/>
      <c r="O161" s="26"/>
      <c r="P161" s="28"/>
      <c r="Q161" s="27"/>
      <c r="R161" s="27"/>
      <c r="S161" s="27"/>
      <c r="T161" s="27"/>
      <c r="U161" s="27"/>
      <c r="V161" s="27"/>
      <c r="W161" s="27"/>
      <c r="X161" s="27"/>
      <c r="Y161" s="27"/>
      <c r="Z161" s="29"/>
      <c r="AA161" s="30"/>
      <c r="AB161" s="31"/>
      <c r="AC161" s="32"/>
    </row>
    <row r="162" spans="3:29" customFormat="1" x14ac:dyDescent="0.3">
      <c r="C162" s="27"/>
      <c r="D162" s="26"/>
      <c r="E162" s="26"/>
      <c r="F162" s="27"/>
      <c r="G162" s="27"/>
      <c r="H162" s="27"/>
      <c r="I162" s="26"/>
      <c r="J162" s="27"/>
      <c r="K162" s="27"/>
      <c r="L162" s="26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31"/>
      <c r="AA162" s="30"/>
      <c r="AB162" s="32"/>
      <c r="AC162" s="32"/>
    </row>
    <row r="163" spans="3:29" customFormat="1" x14ac:dyDescent="0.3">
      <c r="C163" s="33"/>
      <c r="D163" s="26"/>
      <c r="E163" s="26"/>
      <c r="F163" s="27"/>
      <c r="G163" s="33"/>
      <c r="H163" s="27"/>
      <c r="I163" s="26"/>
      <c r="J163" s="28"/>
      <c r="K163" s="27"/>
      <c r="L163" s="26"/>
      <c r="M163" s="28"/>
      <c r="N163" s="33"/>
      <c r="O163" s="35"/>
      <c r="P163" s="28"/>
      <c r="Q163" s="33"/>
      <c r="R163" s="33"/>
      <c r="S163" s="27"/>
      <c r="T163" s="27"/>
      <c r="U163" s="27"/>
      <c r="V163" s="27"/>
      <c r="W163" s="27"/>
      <c r="X163" s="27"/>
      <c r="Y163" s="27"/>
      <c r="Z163" s="29"/>
      <c r="AA163" s="30"/>
      <c r="AB163" s="31"/>
      <c r="AC163" s="32"/>
    </row>
    <row r="164" spans="3:29" customFormat="1" x14ac:dyDescent="0.3">
      <c r="C164" s="27"/>
      <c r="D164" s="26"/>
      <c r="E164" s="26"/>
      <c r="F164" s="27"/>
      <c r="G164" s="27"/>
      <c r="H164" s="27"/>
      <c r="I164" s="26"/>
      <c r="J164" s="27"/>
      <c r="K164" s="27"/>
      <c r="L164" s="26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31"/>
      <c r="AA164" s="30"/>
      <c r="AB164" s="32"/>
      <c r="AC164" s="32"/>
    </row>
    <row r="165" spans="3:29" customFormat="1" x14ac:dyDescent="0.3">
      <c r="C165" s="26"/>
      <c r="D165" s="26"/>
      <c r="E165" s="26"/>
      <c r="F165" s="26"/>
      <c r="G165" s="26"/>
      <c r="H165" s="26"/>
      <c r="I165" s="26"/>
      <c r="J165" s="27"/>
      <c r="K165" s="26"/>
      <c r="L165" s="26"/>
      <c r="M165" s="26"/>
      <c r="N165" s="26"/>
      <c r="O165" s="26"/>
      <c r="P165" s="26"/>
      <c r="Q165" s="27"/>
      <c r="R165" s="27"/>
      <c r="S165" s="26"/>
      <c r="T165" s="27"/>
      <c r="U165" s="27"/>
      <c r="V165" s="27"/>
      <c r="W165" s="27"/>
      <c r="X165" s="27"/>
      <c r="Y165" s="26"/>
      <c r="Z165" s="29"/>
      <c r="AA165" s="30"/>
      <c r="AB165" s="31"/>
      <c r="AC165" s="32"/>
    </row>
    <row r="166" spans="3:29" customFormat="1" x14ac:dyDescent="0.3">
      <c r="C166" s="27"/>
      <c r="D166" s="26"/>
      <c r="E166" s="26"/>
      <c r="F166" s="27"/>
      <c r="G166" s="27"/>
      <c r="H166" s="27"/>
      <c r="I166" s="26"/>
      <c r="J166" s="27"/>
      <c r="K166" s="27"/>
      <c r="L166" s="26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6"/>
      <c r="Z166" s="31"/>
      <c r="AA166" s="30"/>
      <c r="AB166" s="32"/>
      <c r="AC166" s="32"/>
    </row>
    <row r="167" spans="3:29" customFormat="1" x14ac:dyDescent="0.3">
      <c r="C167" s="26"/>
      <c r="D167" s="26"/>
      <c r="E167" s="26"/>
      <c r="F167" s="26"/>
      <c r="G167" s="26"/>
      <c r="H167" s="26"/>
      <c r="I167" s="26"/>
      <c r="J167" s="27"/>
      <c r="K167" s="26"/>
      <c r="L167" s="26"/>
      <c r="M167" s="26"/>
      <c r="N167" s="26"/>
      <c r="O167" s="26"/>
      <c r="P167" s="26"/>
      <c r="Q167" s="27"/>
      <c r="R167" s="27"/>
      <c r="S167" s="26"/>
      <c r="T167" s="27"/>
      <c r="U167" s="27"/>
      <c r="V167" s="27"/>
      <c r="W167" s="27"/>
      <c r="X167" s="27"/>
      <c r="Y167" s="26"/>
      <c r="Z167" s="29"/>
      <c r="AA167" s="30"/>
      <c r="AB167" s="31"/>
      <c r="AC167" s="32"/>
    </row>
    <row r="168" spans="3:29" customFormat="1" x14ac:dyDescent="0.3">
      <c r="C168" s="27"/>
      <c r="D168" s="26"/>
      <c r="E168" s="26"/>
      <c r="F168" s="27"/>
      <c r="G168" s="27"/>
      <c r="H168" s="27"/>
      <c r="I168" s="26"/>
      <c r="J168" s="27"/>
      <c r="K168" s="27"/>
      <c r="L168" s="26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6"/>
      <c r="Z168" s="31"/>
      <c r="AA168" s="30"/>
      <c r="AB168" s="32"/>
      <c r="AC168" s="32"/>
    </row>
    <row r="169" spans="3:29" customFormat="1" x14ac:dyDescent="0.3">
      <c r="C169" s="27"/>
      <c r="D169" s="26"/>
      <c r="E169" s="26"/>
      <c r="F169" s="27"/>
      <c r="G169" s="27"/>
      <c r="H169" s="27"/>
      <c r="I169" s="26"/>
      <c r="J169" s="27"/>
      <c r="K169" s="27"/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31"/>
      <c r="AA169" s="30"/>
      <c r="AB169" s="32"/>
      <c r="AC169" s="32"/>
    </row>
    <row r="170" spans="3:29" customFormat="1" x14ac:dyDescent="0.3">
      <c r="C170" s="27"/>
      <c r="D170" s="26"/>
      <c r="E170" s="26"/>
      <c r="F170" s="27"/>
      <c r="G170" s="27"/>
      <c r="H170" s="27"/>
      <c r="I170" s="26"/>
      <c r="J170" s="27"/>
      <c r="K170" s="27"/>
      <c r="L170" s="26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31"/>
      <c r="AA170" s="30"/>
      <c r="AB170" s="32"/>
      <c r="AC170" s="32"/>
    </row>
    <row r="171" spans="3:29" customFormat="1" x14ac:dyDescent="0.3">
      <c r="C171" s="27"/>
      <c r="D171" s="26"/>
      <c r="E171" s="26"/>
      <c r="F171" s="27"/>
      <c r="G171" s="27"/>
      <c r="H171" s="27"/>
      <c r="I171" s="26"/>
      <c r="J171" s="27"/>
      <c r="K171" s="27"/>
      <c r="L171" s="26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31"/>
      <c r="AA171" s="30"/>
      <c r="AB171" s="32"/>
      <c r="AC171" s="3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Wybouw</dc:creator>
  <cp:lastModifiedBy>Wybouw</cp:lastModifiedBy>
  <dcterms:created xsi:type="dcterms:W3CDTF">2016-11-14T12:47:51Z</dcterms:created>
  <dcterms:modified xsi:type="dcterms:W3CDTF">2016-11-22T11:46:30Z</dcterms:modified>
</cp:coreProperties>
</file>